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2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drawings/drawing3.xml" ContentType="application/vnd.openxmlformats-officedocument.drawing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545" windowHeight="10515" tabRatio="656"/>
  </bookViews>
  <sheets>
    <sheet name="NOTES" sheetId="26" r:id="rId1"/>
    <sheet name="BPB " sheetId="30" r:id="rId2"/>
    <sheet name="BEH" sheetId="29" r:id="rId3"/>
    <sheet name="CBC A" sheetId="27" r:id="rId4"/>
    <sheet name="CBC C" sheetId="28" r:id="rId5"/>
    <sheet name="CEB" sheetId="19" r:id="rId6"/>
    <sheet name="CHE" sheetId="31" r:id="rId7"/>
    <sheet name="FDH" sheetId="23" r:id="rId8"/>
    <sheet name="GUA" sheetId="24" r:id="rId9"/>
    <sheet name="LFG" sheetId="25" r:id="rId10"/>
    <sheet name="MPE" sheetId="32" r:id="rId11"/>
    <sheet name="WRI" sheetId="33" r:id="rId12"/>
  </sheets>
  <calcPr calcId="145621"/>
</workbook>
</file>

<file path=xl/calcChain.xml><?xml version="1.0" encoding="utf-8"?>
<calcChain xmlns="http://schemas.openxmlformats.org/spreadsheetml/2006/main">
  <c r="F12" i="31" l="1"/>
  <c r="F16" i="31"/>
  <c r="F17" i="31"/>
  <c r="F16" i="32"/>
  <c r="F31" i="19" l="1"/>
  <c r="F42" i="32" l="1"/>
  <c r="F43" i="32"/>
  <c r="F13" i="24"/>
  <c r="F5" i="23"/>
  <c r="F23" i="27" l="1"/>
  <c r="F20" i="24" l="1"/>
  <c r="F21" i="24"/>
  <c r="F15" i="29" l="1"/>
  <c r="F37" i="23" l="1"/>
  <c r="F36" i="23"/>
  <c r="F20" i="23" l="1"/>
  <c r="F23" i="23"/>
  <c r="F34" i="23"/>
  <c r="F13" i="29"/>
  <c r="F21" i="23"/>
  <c r="F22" i="23"/>
  <c r="F24" i="23"/>
  <c r="F25" i="23"/>
  <c r="F11" i="29"/>
  <c r="F12" i="29"/>
  <c r="F14" i="29"/>
  <c r="F24" i="29"/>
  <c r="F25" i="29"/>
  <c r="F26" i="29"/>
  <c r="F22" i="24" l="1"/>
  <c r="F6" i="24" l="1"/>
  <c r="F13" i="25" l="1"/>
  <c r="F9" i="25"/>
  <c r="F4" i="25"/>
  <c r="F13" i="30"/>
  <c r="F37" i="27" l="1"/>
  <c r="F35" i="27"/>
  <c r="F36" i="27"/>
  <c r="F38" i="27"/>
  <c r="F38" i="23" l="1"/>
  <c r="F28" i="23"/>
  <c r="F27" i="23"/>
  <c r="F14" i="30"/>
  <c r="F5" i="27" l="1"/>
  <c r="F6" i="27"/>
  <c r="F7" i="27"/>
  <c r="F4" i="27"/>
  <c r="F8" i="27" l="1"/>
  <c r="F29" i="27"/>
  <c r="F30" i="27" s="1"/>
  <c r="F39" i="27" s="1"/>
  <c r="F31" i="31" l="1"/>
  <c r="F30" i="31"/>
  <c r="F24" i="31"/>
  <c r="F23" i="29" l="1"/>
  <c r="F28" i="29" l="1"/>
  <c r="F27" i="29"/>
  <c r="F29" i="29"/>
  <c r="F30" i="32"/>
  <c r="F31" i="32" s="1"/>
  <c r="F17" i="30" l="1"/>
  <c r="F26" i="23" l="1"/>
  <c r="F39" i="23"/>
  <c r="F16" i="30" l="1"/>
  <c r="F18" i="28" l="1"/>
  <c r="F44" i="32" l="1"/>
  <c r="F24" i="32"/>
  <c r="F21" i="32"/>
  <c r="F22" i="25"/>
  <c r="F21" i="25"/>
  <c r="F13" i="23"/>
  <c r="F23" i="31"/>
  <c r="F25" i="19"/>
  <c r="F32" i="29"/>
  <c r="F24" i="30"/>
  <c r="F26" i="28"/>
  <c r="F16" i="28" l="1"/>
  <c r="F28" i="25" l="1"/>
  <c r="F29" i="25"/>
  <c r="F23" i="32"/>
  <c r="F30" i="25" l="1"/>
  <c r="F30" i="29"/>
  <c r="F31" i="29"/>
  <c r="F15" i="32"/>
  <c r="F16" i="27" l="1"/>
  <c r="F13" i="27"/>
  <c r="F14" i="27"/>
  <c r="F15" i="27"/>
  <c r="F17" i="27"/>
  <c r="F12" i="27"/>
  <c r="F8" i="23"/>
  <c r="F9" i="23"/>
  <c r="F18" i="31"/>
  <c r="F19" i="30"/>
  <c r="F22" i="32"/>
  <c r="F20" i="32"/>
  <c r="F19" i="32"/>
  <c r="F18" i="32"/>
  <c r="F17" i="32"/>
  <c r="F36" i="32"/>
  <c r="F37" i="32" s="1"/>
  <c r="F14" i="32"/>
  <c r="F13" i="32"/>
  <c r="F12" i="32"/>
  <c r="F11" i="32"/>
  <c r="F10" i="32"/>
  <c r="F9" i="32"/>
  <c r="F8" i="32"/>
  <c r="F7" i="32"/>
  <c r="F6" i="32"/>
  <c r="F5" i="32"/>
  <c r="F4" i="32"/>
  <c r="F5" i="25"/>
  <c r="F6" i="25"/>
  <c r="F7" i="25"/>
  <c r="F8" i="25"/>
  <c r="F10" i="25"/>
  <c r="F11" i="25"/>
  <c r="F12" i="25"/>
  <c r="F14" i="25"/>
  <c r="F15" i="25"/>
  <c r="F16" i="25"/>
  <c r="F17" i="25"/>
  <c r="F18" i="25"/>
  <c r="F19" i="25"/>
  <c r="F20" i="25"/>
  <c r="F29" i="24"/>
  <c r="F28" i="24"/>
  <c r="F30" i="24" s="1"/>
  <c r="F47" i="23"/>
  <c r="F46" i="23"/>
  <c r="F48" i="23" s="1"/>
  <c r="F18" i="27" l="1"/>
  <c r="F23" i="25"/>
  <c r="F32" i="25" s="1"/>
  <c r="F25" i="32"/>
  <c r="F46" i="32" s="1"/>
  <c r="F40" i="31"/>
  <c r="F39" i="31"/>
  <c r="F38" i="31"/>
  <c r="F32" i="19"/>
  <c r="F33" i="19"/>
  <c r="F22" i="27"/>
  <c r="F33" i="28"/>
  <c r="F32" i="28"/>
  <c r="F39" i="29"/>
  <c r="F38" i="29"/>
  <c r="F40" i="29" s="1"/>
  <c r="F31" i="30"/>
  <c r="F30" i="30"/>
  <c r="F32" i="30" s="1"/>
  <c r="F23" i="30"/>
  <c r="F34" i="28" l="1"/>
  <c r="C15" i="26"/>
  <c r="F24" i="27"/>
  <c r="F25" i="27" s="1"/>
  <c r="F41" i="27" s="1"/>
  <c r="C14" i="26"/>
  <c r="F22" i="31"/>
  <c r="F32" i="31"/>
  <c r="F33" i="31" s="1"/>
  <c r="F21" i="31"/>
  <c r="F20" i="31"/>
  <c r="F19" i="31"/>
  <c r="F15" i="31"/>
  <c r="F14" i="31"/>
  <c r="F13" i="31"/>
  <c r="F11" i="31"/>
  <c r="F10" i="31"/>
  <c r="F9" i="31"/>
  <c r="F8" i="31"/>
  <c r="F7" i="31"/>
  <c r="F6" i="31"/>
  <c r="F5" i="31"/>
  <c r="F4" i="31"/>
  <c r="F22" i="30"/>
  <c r="F21" i="30"/>
  <c r="F20" i="30"/>
  <c r="F18" i="30"/>
  <c r="F15" i="30"/>
  <c r="F12" i="30"/>
  <c r="F11" i="30"/>
  <c r="F10" i="30"/>
  <c r="F9" i="30"/>
  <c r="F8" i="30"/>
  <c r="F7" i="30"/>
  <c r="F6" i="30"/>
  <c r="F5" i="30"/>
  <c r="F4" i="30"/>
  <c r="F22" i="29"/>
  <c r="F21" i="29"/>
  <c r="F20" i="29"/>
  <c r="F19" i="29"/>
  <c r="F18" i="29"/>
  <c r="F17" i="29"/>
  <c r="F16" i="29"/>
  <c r="F10" i="29"/>
  <c r="F9" i="29"/>
  <c r="F8" i="29"/>
  <c r="F7" i="29"/>
  <c r="F6" i="29"/>
  <c r="F5" i="29"/>
  <c r="F4" i="29"/>
  <c r="F25" i="28"/>
  <c r="F24" i="28"/>
  <c r="F23" i="28"/>
  <c r="F22" i="28"/>
  <c r="F21" i="28"/>
  <c r="F20" i="28"/>
  <c r="F19" i="28"/>
  <c r="F17" i="28"/>
  <c r="F15" i="28"/>
  <c r="F14" i="28"/>
  <c r="F13" i="28"/>
  <c r="F12" i="28"/>
  <c r="F11" i="28"/>
  <c r="F10" i="28"/>
  <c r="F9" i="28"/>
  <c r="F8" i="28"/>
  <c r="F7" i="28"/>
  <c r="F6" i="28"/>
  <c r="F5" i="28"/>
  <c r="F4" i="28"/>
  <c r="F27" i="28" l="1"/>
  <c r="F36" i="28" s="1"/>
  <c r="C9" i="26" s="1"/>
  <c r="F25" i="30"/>
  <c r="F34" i="30" s="1"/>
  <c r="F33" i="29"/>
  <c r="F42" i="29" s="1"/>
  <c r="C6" i="26" s="1"/>
  <c r="F25" i="31"/>
  <c r="C8" i="26"/>
  <c r="F42" i="31" l="1"/>
  <c r="C11" i="26" s="1"/>
  <c r="C7" i="26"/>
  <c r="F7" i="24" l="1"/>
  <c r="F8" i="24"/>
  <c r="F35" i="23"/>
  <c r="F14" i="19"/>
  <c r="F13" i="19"/>
  <c r="F4" i="24" l="1"/>
  <c r="F18" i="24" l="1"/>
  <c r="F40" i="23"/>
  <c r="F41" i="23" s="1"/>
  <c r="F4" i="19" l="1"/>
  <c r="F10" i="23" l="1"/>
  <c r="F4" i="23"/>
  <c r="F12" i="23"/>
  <c r="F11" i="23"/>
  <c r="F7" i="23"/>
  <c r="F6" i="23"/>
  <c r="F19" i="23"/>
  <c r="F29" i="23" s="1"/>
  <c r="F17" i="24"/>
  <c r="F19" i="24"/>
  <c r="F15" i="24"/>
  <c r="F14" i="24"/>
  <c r="F12" i="24"/>
  <c r="F10" i="24"/>
  <c r="F9" i="24"/>
  <c r="F11" i="24"/>
  <c r="F5" i="24"/>
  <c r="F23" i="24" s="1"/>
  <c r="F16" i="24"/>
  <c r="F14" i="23" l="1"/>
  <c r="F32" i="24"/>
  <c r="F20" i="19"/>
  <c r="F24" i="19"/>
  <c r="F22" i="19"/>
  <c r="F21" i="19"/>
  <c r="F12" i="19"/>
  <c r="F11" i="19"/>
  <c r="F18" i="19"/>
  <c r="F17" i="19"/>
  <c r="F10" i="19"/>
  <c r="F9" i="19"/>
  <c r="F8" i="19"/>
  <c r="F7" i="19"/>
  <c r="F6" i="19"/>
  <c r="F15" i="19"/>
  <c r="F23" i="19"/>
  <c r="F16" i="19"/>
  <c r="F5" i="19"/>
  <c r="F19" i="19"/>
  <c r="F26" i="19" l="1"/>
  <c r="F35" i="19" s="1"/>
  <c r="C10" i="26" s="1"/>
  <c r="F50" i="23"/>
  <c r="C12" i="26" s="1"/>
  <c r="C13" i="26"/>
  <c r="C16" i="26" l="1"/>
</calcChain>
</file>

<file path=xl/sharedStrings.xml><?xml version="1.0" encoding="utf-8"?>
<sst xmlns="http://schemas.openxmlformats.org/spreadsheetml/2006/main" count="1005" uniqueCount="200">
  <si>
    <t>Model</t>
  </si>
  <si>
    <t>Description</t>
  </si>
  <si>
    <t>Price Each</t>
  </si>
  <si>
    <t>Total</t>
  </si>
  <si>
    <t>BMS</t>
  </si>
  <si>
    <t>DaLite</t>
  </si>
  <si>
    <t>Custom</t>
  </si>
  <si>
    <t>20848LS</t>
  </si>
  <si>
    <t>Premier</t>
  </si>
  <si>
    <t>PP-FCMA</t>
  </si>
  <si>
    <t>False Ceiling Adapter</t>
  </si>
  <si>
    <t>Crestron</t>
  </si>
  <si>
    <t>7" Touch Screen, Black Smooth</t>
  </si>
  <si>
    <t>TSW Mounting Bracket</t>
  </si>
  <si>
    <t>CEN-SW-POE-5</t>
  </si>
  <si>
    <t>5-Port PoE Switch</t>
  </si>
  <si>
    <t>Furman</t>
  </si>
  <si>
    <t>DWI</t>
  </si>
  <si>
    <t>FT-600-B</t>
  </si>
  <si>
    <t>FlipTop Basic, Black w/cable pass through inserts</t>
  </si>
  <si>
    <t>PL-8C</t>
  </si>
  <si>
    <t>Power Conditioner</t>
  </si>
  <si>
    <t>FTA-PWR-102</t>
  </si>
  <si>
    <t>Insert - Dual AC Power Outlet</t>
  </si>
  <si>
    <t>Middle Atlantic</t>
  </si>
  <si>
    <t>Rack Parts</t>
  </si>
  <si>
    <t>Vent covers, lacing bars, screws, etc</t>
  </si>
  <si>
    <t xml:space="preserve">Sonic Shock </t>
  </si>
  <si>
    <t>Sonic Shock 5</t>
  </si>
  <si>
    <t>Anti-Theft Alarm</t>
  </si>
  <si>
    <t>AverMedia</t>
  </si>
  <si>
    <t>PL50</t>
  </si>
  <si>
    <t>Document Camera w/base</t>
  </si>
  <si>
    <t>Extron</t>
  </si>
  <si>
    <t>FF220</t>
  </si>
  <si>
    <t>Flat Field Speaker, 2x2 Tile, 70v, pair</t>
  </si>
  <si>
    <t>Linksys</t>
  </si>
  <si>
    <t>SE2500</t>
  </si>
  <si>
    <t>5-Port Gigabit Ethernet Switch</t>
  </si>
  <si>
    <t>Electric Screen, 104"x 65", LVC, Tension Adv</t>
  </si>
  <si>
    <t>Hitachi</t>
  </si>
  <si>
    <t>DMPS3-200-C</t>
  </si>
  <si>
    <t>CP-WU8700W</t>
  </si>
  <si>
    <t>Plate</t>
  </si>
  <si>
    <t>Projector, 5,500 Lumens, LCD, WXGA (1280x800), 5 
Year Warranty ‐Standard Lens</t>
  </si>
  <si>
    <t>Projector, 7,000 Lumens, LCD, WUXGA (1920X1200), 5 
Year Warranty ‐Standard Lens</t>
  </si>
  <si>
    <t>DM100-48"</t>
  </si>
  <si>
    <t>CP-WX8255A</t>
  </si>
  <si>
    <t>QUANTITY</t>
  </si>
  <si>
    <t>MANUFACTURER</t>
  </si>
  <si>
    <t>Locking mount for Hitachi CP-WX8255A Projector w/Tubular Lock, White (UNLV Key)</t>
  </si>
  <si>
    <t>DM-RMC-SCALER-C</t>
  </si>
  <si>
    <t>DigitalMedia Receiver &amp; Room Controller w/Scaler</t>
  </si>
  <si>
    <t>NEW EQUIPMENT</t>
  </si>
  <si>
    <t>AFACE</t>
  </si>
  <si>
    <t>Custom faceplate for Dell 9020SFF</t>
  </si>
  <si>
    <t>BMS- LOC ll MW-CPWX8255A</t>
  </si>
  <si>
    <t>Turnkey Amount - Includes all materials, tools, supplies, equipment, training and transportation</t>
  </si>
  <si>
    <t>DMPS3-300-C</t>
  </si>
  <si>
    <t>Rack building, program deployment, cable pulling, testing, etc.</t>
  </si>
  <si>
    <t>Miscellaneous parts and connectors necessary for complete system.</t>
  </si>
  <si>
    <t xml:space="preserve">BPB 106 </t>
  </si>
  <si>
    <t>BEH 240</t>
  </si>
  <si>
    <t>CBC C 110, 112, 115, 117, 124, 126, 128, 133, 142, 148, 313, 315, 317, 319, 322     (15 rooms)</t>
  </si>
  <si>
    <t>CBC A106</t>
  </si>
  <si>
    <t>CEB 218, 239</t>
  </si>
  <si>
    <t>CHE 101, 102</t>
  </si>
  <si>
    <t>FDH 201, 231, 245</t>
  </si>
  <si>
    <t>LFG 102</t>
  </si>
  <si>
    <t>LABOR AND FEES</t>
  </si>
  <si>
    <t xml:space="preserve">Pricing Bid Tab Must be completed for each Building </t>
  </si>
  <si>
    <t>BPB Tab</t>
  </si>
  <si>
    <t>BEH Tab</t>
  </si>
  <si>
    <t>CBC A Tab</t>
  </si>
  <si>
    <t>CBC C Tab</t>
  </si>
  <si>
    <t>CEB Tab</t>
  </si>
  <si>
    <t>CHE Tab</t>
  </si>
  <si>
    <t>FDH Tab</t>
  </si>
  <si>
    <t>GUA Tab</t>
  </si>
  <si>
    <t>LFG Tab</t>
  </si>
  <si>
    <t>MPE Tab</t>
  </si>
  <si>
    <t>Grand Total</t>
  </si>
  <si>
    <t>MPE 103, 233</t>
  </si>
  <si>
    <t>Scissor Lift</t>
  </si>
  <si>
    <t>Stocking and Supervision</t>
  </si>
  <si>
    <t>2" 6# Acoustical Board</t>
  </si>
  <si>
    <t>2" Fabritrak Edge Track</t>
  </si>
  <si>
    <t>2" Fabritrak Joiner Track</t>
  </si>
  <si>
    <t>Accoustical Fabric</t>
  </si>
  <si>
    <t>1/2" Fine Fissure Bev TG ACT Glue Applied</t>
  </si>
  <si>
    <t>Edge J-Metal</t>
  </si>
  <si>
    <t>Dean Industries</t>
  </si>
  <si>
    <t>Spectrum</t>
  </si>
  <si>
    <t>Solid Locking Door for Equipment Rack (29")</t>
  </si>
  <si>
    <t>Rear Rack Rail Kit</t>
  </si>
  <si>
    <t>Locking mount for Hitachi CP-WU8700W Projector w/Tubular Lock, White (UNLV Key)</t>
  </si>
  <si>
    <t>Locking mount for Hitachi Projector CP-WU8700W w/Tubular Lock, White</t>
  </si>
  <si>
    <r>
      <t xml:space="preserve">Lectern, (48"W X 29 3/4"D X 40"H), Phantom Grey, custom cut outs, folding shelf, locking rear doors, front and rear rack rails, keyboard Tray, fans, toe kick, power strip, leveling feet, monitor well </t>
    </r>
    <r>
      <rPr>
        <b/>
        <sz val="11"/>
        <rFont val="Calibri"/>
        <family val="2"/>
        <scheme val="minor"/>
      </rPr>
      <t>*See Note</t>
    </r>
  </si>
  <si>
    <t>Adapter plater to cover TPS-4000L hole to fit TSW-760</t>
  </si>
  <si>
    <t>Electric Screen, 96” x 60”, LVC, Tensioned Cosmo Electrol (White)</t>
  </si>
  <si>
    <t>Electric Screen, 104”x 65”, LVC, Tensioned Cosmo Electrol (White)</t>
  </si>
  <si>
    <t>20882LS</t>
  </si>
  <si>
    <t>Tascam</t>
  </si>
  <si>
    <t>BD-01U</t>
  </si>
  <si>
    <t>Blu-Ray player w/ RS-232 and ethernet control</t>
  </si>
  <si>
    <t>34482LS</t>
  </si>
  <si>
    <r>
      <t xml:space="preserve">Lectern, (34"W X 29 3/4" D X 40"H), custom cut outs, folding shelf, locking rear door, front and rear rack rails, fans, toe kick, power strip, leveling feet, monitor well </t>
    </r>
    <r>
      <rPr>
        <b/>
        <sz val="11"/>
        <rFont val="Calibri"/>
        <family val="2"/>
        <scheme val="minor"/>
      </rPr>
      <t>*See Note</t>
    </r>
  </si>
  <si>
    <t>Low Voltage Controller</t>
  </si>
  <si>
    <t>Wall mount projector, 3300 lumens, WXGA 1280x800</t>
  </si>
  <si>
    <t>585W</t>
  </si>
  <si>
    <t>Epson</t>
  </si>
  <si>
    <t>Projector, 5,500 Lumens, LCD, WXGA (1280x800), 5 Year Warranty ‐Standard Lens</t>
  </si>
  <si>
    <t>Electric Screen, 104"x 65", LVC, Tension Adv (White)</t>
  </si>
  <si>
    <t>34538LS</t>
  </si>
  <si>
    <t xml:space="preserve">Lectern, (48"W X 29 3/4"D X 40"H), Phantom Grey, custom cut outs, folding shelf, locking rear doors, front and rear rack rails, keyboard Tray, fans, toe kick, power strip, leveling feet, monitor well </t>
  </si>
  <si>
    <t>29" H Double Worksurface</t>
  </si>
  <si>
    <t>29" H Radius Corner</t>
  </si>
  <si>
    <t>29" H Equipment Rack</t>
  </si>
  <si>
    <t>29" H End Support Leg</t>
  </si>
  <si>
    <t>29" H Wall Filler Panel</t>
  </si>
  <si>
    <t>CBLR2-HD</t>
  </si>
  <si>
    <t>Lumens</t>
  </si>
  <si>
    <t>CL510</t>
  </si>
  <si>
    <t>Wall mount extention for Lumens CL510 Ceiling Visualizer</t>
  </si>
  <si>
    <t>FF 120T</t>
  </si>
  <si>
    <t>Full-Range Flat Field Speakers with 1' x 2' Low Profile Enclosure and 70/100 V Transformer</t>
  </si>
  <si>
    <t>GUA 1125, 1126, 2202, 2204, 2212, 2213</t>
  </si>
  <si>
    <t>RPVisual Solutions</t>
  </si>
  <si>
    <t>Acoustic Treatments</t>
  </si>
  <si>
    <t>Front Projection Screen</t>
  </si>
  <si>
    <t>Acoustic Treatments Total</t>
  </si>
  <si>
    <t>Front Projection Screen Total</t>
  </si>
  <si>
    <t>Projector</t>
  </si>
  <si>
    <t>CP-WU9100B</t>
  </si>
  <si>
    <t>Locking mount for Hitachi CP-WU9100B  Projector w/Tubular Lock, White (UNLV Key)</t>
  </si>
  <si>
    <t>Single Chip DLP, WUXGA 10,000 ANSI Lumens, 5 Year Warranty</t>
  </si>
  <si>
    <t>ML-904</t>
  </si>
  <si>
    <t>Mid-Range Lens for CP-WU9100</t>
  </si>
  <si>
    <t>BMS- LOC ll MW-CP-WU9100B</t>
  </si>
  <si>
    <t>Spare Lamp</t>
  </si>
  <si>
    <t>DT01911</t>
  </si>
  <si>
    <t>Adapter plater to cover Extron 226ip hole to fit TSW-760</t>
  </si>
  <si>
    <t>68020CB</t>
  </si>
  <si>
    <t>Triple Workstation ‐63.5625”W x 30”D x 29”H ‐Includes 14 RU Rack, wall filler panels, end support leg</t>
  </si>
  <si>
    <t xml:space="preserve">Electric Screen, 96"x 60", LVC, Tension Adv (White) </t>
  </si>
  <si>
    <t>Custom Seamed Screen and Frame Systems Image Size: 102"h x 163.2"w Aspect Ratio: 16:10 High Contrast Grey .6 Gain Microperforated Screen Frame Finish: Black Anodized</t>
  </si>
  <si>
    <t>Lectern, (48"W X 29 3/4"D X 40"H), Phantom Grey, custom cut outs, folding shelf, locking rear doors, front and rear rack rails, keyboard Tray, fans, toe kick, power strip, leveling feet, monitor well</t>
  </si>
  <si>
    <t>Duty tax</t>
  </si>
  <si>
    <t>Shipping from Italy</t>
  </si>
  <si>
    <t>Installation (1Tech + AVC Install Team)</t>
  </si>
  <si>
    <t>Acoustic Treatments LABOR AND FEES</t>
  </si>
  <si>
    <t>Screen LABOR AND FEES</t>
  </si>
  <si>
    <t>AMP-1200-70</t>
  </si>
  <si>
    <t>Single-Channel Modular Power Amplifier, 200W, 70V</t>
  </si>
  <si>
    <t xml:space="preserve">AMP-3210T </t>
  </si>
  <si>
    <t>3x210W Commercial Power Amplifier, 4/8Ω or 70/100V</t>
  </si>
  <si>
    <t>29" H Single Worksurface</t>
  </si>
  <si>
    <t>FT-TS600-B</t>
  </si>
  <si>
    <t>FlipTop™ Touch Screen, Black Anodized</t>
  </si>
  <si>
    <t>Cable Retractor for FlipTops™, HDMI®</t>
  </si>
  <si>
    <t xml:space="preserve">CBLR2-CAT5E </t>
  </si>
  <si>
    <t xml:space="preserve">Cable Retractor for FlipTops™, CAT5e </t>
  </si>
  <si>
    <t>CBLR2-VGA </t>
  </si>
  <si>
    <t xml:space="preserve">Cable Retractor for FlipTops™, VGA </t>
  </si>
  <si>
    <t xml:space="preserve">CBLR2-AUDIO </t>
  </si>
  <si>
    <t>Cable Retractor for FlipTops™, Audio</t>
  </si>
  <si>
    <t>TSW-760-B-S</t>
  </si>
  <si>
    <t>TSW-1060-B-S</t>
  </si>
  <si>
    <t>10.1” Touch Screen, Black Smooth</t>
  </si>
  <si>
    <t>TSW-UMB-60</t>
  </si>
  <si>
    <t>TSW-760-TTK-B-S</t>
  </si>
  <si>
    <t>Tabletop Kit for TSW-760, Black Smooth</t>
  </si>
  <si>
    <t>BMS- LOC ll MW-CP-WU8700W</t>
  </si>
  <si>
    <r>
      <t xml:space="preserve">Electric Screen, 116"x 72.5", Tension Adv </t>
    </r>
    <r>
      <rPr>
        <b/>
        <sz val="11"/>
        <rFont val="Calibri"/>
        <family val="2"/>
        <scheme val="minor"/>
      </rPr>
      <t>*SEE NOTE</t>
    </r>
  </si>
  <si>
    <t>AMP-3210T</t>
  </si>
  <si>
    <t>25x, Ceiling, 1080p Ceiling Visualizer</t>
  </si>
  <si>
    <t>DM100-34"</t>
  </si>
  <si>
    <t>BMS- LOC ll MW-CP-WX8255A</t>
  </si>
  <si>
    <t>AMP-1200</t>
  </si>
  <si>
    <t>DigitalMedia Switcher 200 w/3‐Series Processor</t>
  </si>
  <si>
    <t>DigitalMedia Switcher 300 w/3‐Series Processor</t>
  </si>
  <si>
    <t>DigitallMedia Switcher 300 w/3‐Series Processor</t>
  </si>
  <si>
    <t>EQUIPMENT FOR FDH245</t>
  </si>
  <si>
    <t>EQUIPMENT FOR FDH201, FDH231</t>
  </si>
  <si>
    <t>EQUIPMENT FOR MPE103</t>
  </si>
  <si>
    <t>EQUIPMENT FOR MPE233</t>
  </si>
  <si>
    <t>EQUIPMENT FOR CHE101</t>
  </si>
  <si>
    <t>CBL-VGA-AUD-12</t>
  </si>
  <si>
    <t>CBL-HD-12</t>
  </si>
  <si>
    <t xml:space="preserve">Crestron Certified Computer VGA Interface Cable w/Audio, 12 ft </t>
  </si>
  <si>
    <t>Crestron Certified HDMI® Interface Cable, 12 ft</t>
  </si>
  <si>
    <t>EV</t>
  </si>
  <si>
    <t>PC‐Plus‐18</t>
  </si>
  <si>
    <t>18" Multipattern Gooseneck Mic</t>
  </si>
  <si>
    <t>Crestron Certified HDMI Interface Cable, 12 ft</t>
  </si>
  <si>
    <t>DM-TX-4K-100-C-1G-B-T</t>
  </si>
  <si>
    <t>Wall Plate 4K DigitalMedia 8G+® Transmitter 100, Black Textured</t>
  </si>
  <si>
    <t>Lectern, (48"W X 29 3/4"D X 40"H), Phantom Grey, custom cut outs, folding shelf, locking rear doors, front and rear rack rails, keyboard Tray, fans, toe kick, power strip, leveling feet, monitor well *See Note</t>
  </si>
  <si>
    <t>GRAND TOTAL</t>
  </si>
  <si>
    <t>Bid Attachment - Revised March 23,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</si>
</sst>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color rgb="FF333333"/>
      <name val="Arial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18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</cellStyleXfs>
  <cellXfs count="191">
    <xf numFmtId="0" fontId="0" fillId="0" borderId="0" xfId="0"/>
    <xf numFmtId="0" fontId="0" fillId="0" borderId="0" xfId="0" applyFill="1"/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0" fillId="2" borderId="0" xfId="0" applyFill="1"/>
    <xf numFmtId="0" fontId="2" fillId="2" borderId="0" xfId="0" applyFont="1" applyFill="1" applyAlignment="1">
      <alignment wrapText="1"/>
    </xf>
    <xf numFmtId="164" fontId="0" fillId="0" borderId="1" xfId="0" applyNumberFormat="1" applyBorder="1"/>
    <xf numFmtId="0" fontId="4" fillId="0" borderId="1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0" fontId="3" fillId="0" borderId="0" xfId="117" applyFont="1"/>
    <xf numFmtId="164" fontId="3" fillId="0" borderId="0" xfId="117" applyNumberFormat="1" applyFont="1"/>
    <xf numFmtId="164" fontId="3" fillId="0" borderId="0" xfId="117" applyNumberFormat="1" applyFont="1" applyAlignment="1">
      <alignment horizontal="left"/>
    </xf>
    <xf numFmtId="0" fontId="3" fillId="0" borderId="0" xfId="117" applyFont="1" applyAlignment="1">
      <alignment horizontal="left"/>
    </xf>
    <xf numFmtId="0" fontId="7" fillId="0" borderId="0" xfId="117" applyFont="1" applyAlignment="1">
      <alignment horizontal="left"/>
    </xf>
    <xf numFmtId="4" fontId="3" fillId="0" borderId="0" xfId="117" applyNumberFormat="1" applyFont="1" applyFill="1" applyBorder="1" applyAlignment="1">
      <alignment horizontal="left"/>
    </xf>
    <xf numFmtId="164" fontId="8" fillId="0" borderId="0" xfId="117" applyNumberFormat="1" applyFont="1" applyAlignment="1">
      <alignment horizontal="left"/>
    </xf>
    <xf numFmtId="4" fontId="7" fillId="0" borderId="0" xfId="117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64" fontId="0" fillId="0" borderId="0" xfId="0" applyNumberFormat="1"/>
    <xf numFmtId="0" fontId="0" fillId="2" borderId="0" xfId="0" applyFill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0" fillId="0" borderId="0" xfId="0" applyBorder="1"/>
    <xf numFmtId="164" fontId="0" fillId="0" borderId="0" xfId="0" applyNumberFormat="1" applyBorder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/>
    </xf>
    <xf numFmtId="164" fontId="4" fillId="0" borderId="9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5" fillId="2" borderId="0" xfId="0" applyFont="1" applyFill="1" applyBorder="1" applyAlignment="1">
      <alignment vertical="center"/>
    </xf>
    <xf numFmtId="0" fontId="0" fillId="0" borderId="0" xfId="0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vertical="center"/>
    </xf>
    <xf numFmtId="164" fontId="8" fillId="0" borderId="0" xfId="117" applyNumberFormat="1" applyFont="1" applyFill="1" applyAlignment="1">
      <alignment horizontal="left"/>
    </xf>
    <xf numFmtId="164" fontId="3" fillId="0" borderId="0" xfId="117" applyNumberFormat="1" applyFont="1" applyFill="1"/>
    <xf numFmtId="0" fontId="3" fillId="0" borderId="0" xfId="117" applyFont="1" applyFill="1"/>
    <xf numFmtId="0" fontId="3" fillId="0" borderId="0" xfId="117" applyFont="1" applyFill="1" applyAlignment="1">
      <alignment horizontal="left"/>
    </xf>
    <xf numFmtId="164" fontId="3" fillId="0" borderId="0" xfId="117" applyNumberFormat="1" applyFont="1" applyFill="1" applyAlignment="1">
      <alignment horizontal="left"/>
    </xf>
    <xf numFmtId="164" fontId="3" fillId="0" borderId="0" xfId="117" applyNumberFormat="1" applyFont="1" applyFill="1" applyBorder="1" applyAlignment="1">
      <alignment horizontal="left"/>
    </xf>
    <xf numFmtId="0" fontId="7" fillId="0" borderId="0" xfId="117" applyFont="1" applyFill="1" applyAlignment="1">
      <alignment horizontal="left"/>
    </xf>
    <xf numFmtId="164" fontId="4" fillId="2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10" fillId="0" borderId="0" xfId="117" applyNumberFormat="1" applyFont="1" applyFill="1" applyAlignment="1">
      <alignment horizontal="right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vertical="center"/>
    </xf>
    <xf numFmtId="164" fontId="9" fillId="0" borderId="9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164" fontId="10" fillId="0" borderId="0" xfId="117" applyNumberFormat="1" applyFont="1" applyAlignment="1">
      <alignment horizontal="right"/>
    </xf>
    <xf numFmtId="164" fontId="10" fillId="0" borderId="0" xfId="117" applyNumberFormat="1" applyFont="1"/>
    <xf numFmtId="0" fontId="3" fillId="0" borderId="0" xfId="117" applyFont="1" applyAlignment="1">
      <alignment horizontal="right"/>
    </xf>
    <xf numFmtId="164" fontId="0" fillId="2" borderId="0" xfId="0" applyNumberFormat="1" applyFill="1"/>
    <xf numFmtId="0" fontId="2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vertical="center"/>
    </xf>
    <xf numFmtId="0" fontId="0" fillId="2" borderId="1" xfId="0" applyFill="1" applyBorder="1"/>
    <xf numFmtId="164" fontId="3" fillId="0" borderId="0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64" fontId="0" fillId="2" borderId="1" xfId="0" applyNumberFormat="1" applyFill="1" applyBorder="1"/>
    <xf numFmtId="0" fontId="5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164" fontId="0" fillId="2" borderId="0" xfId="0" applyNumberFormat="1" applyFill="1" applyBorder="1"/>
    <xf numFmtId="164" fontId="0" fillId="0" borderId="3" xfId="0" applyNumberFormat="1" applyBorder="1"/>
    <xf numFmtId="0" fontId="0" fillId="0" borderId="1" xfId="0" applyFill="1" applyBorder="1"/>
    <xf numFmtId="0" fontId="0" fillId="0" borderId="10" xfId="0" applyBorder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vertical="center"/>
    </xf>
    <xf numFmtId="164" fontId="4" fillId="0" borderId="8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right" vertical="center"/>
    </xf>
    <xf numFmtId="164" fontId="5" fillId="0" borderId="9" xfId="0" applyNumberFormat="1" applyFont="1" applyFill="1" applyBorder="1" applyAlignment="1">
      <alignment horizontal="right" vertical="center"/>
    </xf>
    <xf numFmtId="0" fontId="0" fillId="0" borderId="0" xfId="0" applyFont="1" applyBorder="1"/>
    <xf numFmtId="164" fontId="0" fillId="0" borderId="0" xfId="0" applyNumberFormat="1" applyFont="1" applyBorder="1"/>
    <xf numFmtId="0" fontId="4" fillId="0" borderId="0" xfId="0" applyFont="1" applyBorder="1" applyAlignment="1">
      <alignment vertical="center" wrapText="1"/>
    </xf>
    <xf numFmtId="164" fontId="4" fillId="0" borderId="8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0" fillId="0" borderId="10" xfId="0" applyNumberFormat="1" applyBorder="1"/>
    <xf numFmtId="0" fontId="0" fillId="0" borderId="1" xfId="0" applyFont="1" applyFill="1" applyBorder="1"/>
    <xf numFmtId="164" fontId="0" fillId="0" borderId="3" xfId="0" applyNumberFormat="1" applyFont="1" applyFill="1" applyBorder="1"/>
    <xf numFmtId="0" fontId="4" fillId="0" borderId="8" xfId="0" applyFont="1" applyFill="1" applyBorder="1" applyAlignment="1">
      <alignment vertical="center" wrapText="1"/>
    </xf>
    <xf numFmtId="164" fontId="4" fillId="0" borderId="8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164" fontId="0" fillId="0" borderId="3" xfId="0" applyNumberFormat="1" applyFill="1" applyBorder="1"/>
    <xf numFmtId="0" fontId="2" fillId="0" borderId="0" xfId="0" applyFont="1" applyFill="1" applyBorder="1" applyAlignment="1">
      <alignment horizontal="right"/>
    </xf>
    <xf numFmtId="164" fontId="2" fillId="0" borderId="0" xfId="0" applyNumberFormat="1" applyFont="1" applyFill="1" applyBorder="1"/>
    <xf numFmtId="22" fontId="4" fillId="0" borderId="0" xfId="0" applyNumberFormat="1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3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0" fillId="2" borderId="10" xfId="0" applyFill="1" applyBorder="1"/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vertical="center"/>
    </xf>
    <xf numFmtId="164" fontId="11" fillId="2" borderId="9" xfId="0" applyNumberFormat="1" applyFont="1" applyFill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vertical="center"/>
    </xf>
    <xf numFmtId="164" fontId="11" fillId="0" borderId="9" xfId="0" applyNumberFormat="1" applyFont="1" applyBorder="1" applyAlignment="1">
      <alignment vertical="center"/>
    </xf>
    <xf numFmtId="8" fontId="0" fillId="0" borderId="0" xfId="0" applyNumberFormat="1"/>
  </cellXfs>
  <cellStyles count="118">
    <cellStyle name="Currency 2" xfId="2"/>
    <cellStyle name="Normal" xfId="0" builtinId="0"/>
    <cellStyle name="Normal 10" xfId="1"/>
    <cellStyle name="Normal 11" xfId="3"/>
    <cellStyle name="Normal 12" xfId="4"/>
    <cellStyle name="Normal 13" xfId="5"/>
    <cellStyle name="Normal 14" xfId="6"/>
    <cellStyle name="Normal 15" xfId="7"/>
    <cellStyle name="Normal 16" xfId="8"/>
    <cellStyle name="Normal 17" xfId="9"/>
    <cellStyle name="Normal 18" xfId="10"/>
    <cellStyle name="Normal 2" xfId="11"/>
    <cellStyle name="Normal 2 10" xfId="12"/>
    <cellStyle name="Normal 2 11" xfId="13"/>
    <cellStyle name="Normal 2 12" xfId="14"/>
    <cellStyle name="Normal 2 2" xfId="15"/>
    <cellStyle name="Normal 2 3" xfId="16"/>
    <cellStyle name="Normal 2 4" xfId="17"/>
    <cellStyle name="Normal 2 5" xfId="18"/>
    <cellStyle name="Normal 2 6" xfId="19"/>
    <cellStyle name="Normal 2 7" xfId="20"/>
    <cellStyle name="Normal 2 8" xfId="21"/>
    <cellStyle name="Normal 2 9" xfId="22"/>
    <cellStyle name="Normal 20" xfId="23"/>
    <cellStyle name="Normal 21" xfId="24"/>
    <cellStyle name="Normal 22" xfId="25"/>
    <cellStyle name="Normal 23" xfId="26"/>
    <cellStyle name="Normal 24" xfId="27"/>
    <cellStyle name="Normal 25" xfId="28"/>
    <cellStyle name="Normal 26" xfId="29"/>
    <cellStyle name="Normal 27" xfId="30"/>
    <cellStyle name="Normal 28" xfId="31"/>
    <cellStyle name="Normal 29" xfId="32"/>
    <cellStyle name="Normal 3" xfId="33"/>
    <cellStyle name="Normal 3 10" xfId="34"/>
    <cellStyle name="Normal 3 11" xfId="35"/>
    <cellStyle name="Normal 3 12" xfId="36"/>
    <cellStyle name="Normal 3 13" xfId="37"/>
    <cellStyle name="Normal 3 14" xfId="38"/>
    <cellStyle name="Normal 3 15" xfId="39"/>
    <cellStyle name="Normal 3 16" xfId="40"/>
    <cellStyle name="Normal 3 17" xfId="41"/>
    <cellStyle name="Normal 3 18" xfId="42"/>
    <cellStyle name="Normal 3 19" xfId="43"/>
    <cellStyle name="Normal 3 2" xfId="44"/>
    <cellStyle name="Normal 3 20" xfId="45"/>
    <cellStyle name="Normal 3 21" xfId="46"/>
    <cellStyle name="Normal 3 22" xfId="47"/>
    <cellStyle name="Normal 3 23" xfId="48"/>
    <cellStyle name="Normal 3 24" xfId="49"/>
    <cellStyle name="Normal 3 25" xfId="50"/>
    <cellStyle name="Normal 3 26" xfId="51"/>
    <cellStyle name="Normal 3 27" xfId="52"/>
    <cellStyle name="Normal 3 28" xfId="53"/>
    <cellStyle name="Normal 3 29" xfId="54"/>
    <cellStyle name="Normal 3 3" xfId="55"/>
    <cellStyle name="Normal 3 30" xfId="56"/>
    <cellStyle name="Normal 3 31" xfId="57"/>
    <cellStyle name="Normal 3 32" xfId="58"/>
    <cellStyle name="Normal 3 33" xfId="59"/>
    <cellStyle name="Normal 3 34" xfId="60"/>
    <cellStyle name="Normal 3 35" xfId="61"/>
    <cellStyle name="Normal 3 4" xfId="62"/>
    <cellStyle name="Normal 3 5" xfId="63"/>
    <cellStyle name="Normal 3 6" xfId="64"/>
    <cellStyle name="Normal 3 7" xfId="65"/>
    <cellStyle name="Normal 3 8" xfId="66"/>
    <cellStyle name="Normal 3 9" xfId="67"/>
    <cellStyle name="Normal 30" xfId="68"/>
    <cellStyle name="Normal 31" xfId="69"/>
    <cellStyle name="Normal 32" xfId="70"/>
    <cellStyle name="Normal 33" xfId="71"/>
    <cellStyle name="Normal 34" xfId="72"/>
    <cellStyle name="Normal 35" xfId="73"/>
    <cellStyle name="Normal 36" xfId="74"/>
    <cellStyle name="Normal 37" xfId="75"/>
    <cellStyle name="Normal 4" xfId="76"/>
    <cellStyle name="Normal 4 10" xfId="77"/>
    <cellStyle name="Normal 4 11" xfId="78"/>
    <cellStyle name="Normal 4 2" xfId="79"/>
    <cellStyle name="Normal 4 3" xfId="80"/>
    <cellStyle name="Normal 4 4" xfId="81"/>
    <cellStyle name="Normal 4 5" xfId="82"/>
    <cellStyle name="Normal 4 6" xfId="83"/>
    <cellStyle name="Normal 4 7" xfId="84"/>
    <cellStyle name="Normal 4 8" xfId="85"/>
    <cellStyle name="Normal 4 9" xfId="86"/>
    <cellStyle name="Normal 5" xfId="87"/>
    <cellStyle name="Normal 5 2" xfId="88"/>
    <cellStyle name="Normal 5 3" xfId="89"/>
    <cellStyle name="Normal 5 4" xfId="90"/>
    <cellStyle name="Normal 5 5" xfId="91"/>
    <cellStyle name="Normal 5 6" xfId="92"/>
    <cellStyle name="Normal 5 7" xfId="93"/>
    <cellStyle name="Normal 5 8" xfId="94"/>
    <cellStyle name="Normal 5 9" xfId="95"/>
    <cellStyle name="Normal 6" xfId="96"/>
    <cellStyle name="Normal 6 10" xfId="97"/>
    <cellStyle name="Normal 6 2" xfId="98"/>
    <cellStyle name="Normal 6 3" xfId="99"/>
    <cellStyle name="Normal 6 4" xfId="100"/>
    <cellStyle name="Normal 6 5" xfId="101"/>
    <cellStyle name="Normal 6 6" xfId="102"/>
    <cellStyle name="Normal 6 7" xfId="103"/>
    <cellStyle name="Normal 6 8" xfId="104"/>
    <cellStyle name="Normal 6 9" xfId="105"/>
    <cellStyle name="Normal 7" xfId="117"/>
    <cellStyle name="Normal 7 2" xfId="106"/>
    <cellStyle name="Normal 7 3" xfId="107"/>
    <cellStyle name="Normal 7 4" xfId="108"/>
    <cellStyle name="Normal 7 5" xfId="109"/>
    <cellStyle name="Normal 7 6" xfId="110"/>
    <cellStyle name="Normal 8 2" xfId="111"/>
    <cellStyle name="Normal 8 3" xfId="112"/>
    <cellStyle name="Normal 8 4" xfId="113"/>
    <cellStyle name="Normal 8 5" xfId="114"/>
    <cellStyle name="Normal 8 6" xfId="115"/>
    <cellStyle name="Normal 8 7" xfId="116"/>
  </cellStyles>
  <dxfs count="4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theme="0" tint="-0.14999847407452621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theme="0" tint="-0.14999847407452621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theme="0" tint="-0.14999847407452621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theme="0" tint="-0.14999847407452621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theme="0" tint="-0.14999847407452621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fill>
        <patternFill patternType="none">
          <bgColor auto="1"/>
        </patternFill>
      </fill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auto="1"/>
        </top>
        <bottom/>
      </border>
    </dxf>
    <dxf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fill>
        <patternFill patternType="solid">
          <fgColor indexed="64"/>
          <bgColor theme="0" tint="-0.14999847407452621"/>
        </patternFill>
      </fill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 outline="0">
        <left/>
        <right/>
        <top style="thin">
          <color auto="1"/>
        </top>
        <bottom/>
      </border>
    </dxf>
    <dxf>
      <fill>
        <patternFill patternType="none">
          <bgColor auto="1"/>
        </patternFill>
      </fill>
    </dxf>
    <dxf>
      <border diagonalUp="0" diagonalDown="0" outline="0">
        <left/>
        <right/>
        <top style="thin">
          <color auto="1"/>
        </top>
        <bottom/>
      </border>
    </dxf>
    <dxf>
      <fill>
        <patternFill patternType="none">
          <bgColor auto="1"/>
        </patternFill>
      </fill>
    </dxf>
    <dxf>
      <border diagonalUp="0" diagonalDown="0" outline="0">
        <left/>
        <right/>
        <top style="thin">
          <color auto="1"/>
        </top>
        <bottom/>
      </border>
    </dxf>
    <dxf>
      <fill>
        <patternFill patternType="none">
          <bgColor auto="1"/>
        </patternFill>
      </fill>
    </dxf>
    <dxf>
      <border diagonalUp="0" diagonalDown="0" outline="0">
        <left/>
        <right/>
        <top style="thin">
          <color auto="1"/>
        </top>
        <bottom/>
      </border>
    </dxf>
    <dxf>
      <fill>
        <patternFill patternType="none">
          <bgColor auto="1"/>
        </patternFill>
      </fill>
    </dxf>
    <dxf>
      <border diagonalUp="0" diagonalDown="0" outline="0">
        <left/>
        <right/>
        <top style="thin">
          <color auto="1"/>
        </top>
        <bottom/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 outline="0">
        <left/>
        <right/>
        <top style="thin">
          <color auto="1"/>
        </top>
        <bottom/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fill>
        <patternFill patternType="none">
          <fgColor rgb="FF000000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4" formatCode="&quot;$&quot;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149225</xdr:colOff>
      <xdr:row>33</xdr:row>
      <xdr:rowOff>171450</xdr:rowOff>
    </xdr:from>
    <xdr:ext cx="4219575" cy="1114425"/>
    <xdr:sp macro="" textlink="">
      <xdr:nvSpPr>
        <xdr:cNvPr id="3" name="TextBox 2"/>
        <xdr:cNvSpPr txBox="1"/>
      </xdr:nvSpPr>
      <xdr:spPr>
        <a:xfrm>
          <a:off x="149225" y="6457950"/>
          <a:ext cx="4219575" cy="111442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Motorized Screen </a:t>
          </a:r>
          <a:r>
            <a:rPr lang="en-US" sz="1100" b="1" baseline="0"/>
            <a:t>NOTES:</a:t>
          </a:r>
        </a:p>
        <a:p>
          <a:endParaRPr lang="en-US" sz="1100" b="1" baseline="0"/>
        </a:p>
        <a:p>
          <a:r>
            <a:rPr lang="en-US" sz="1100" b="1" baseline="0"/>
            <a:t>Retain use of current screen housing. Remove existing roller and replace with new screen case and LVC.  A manual backup switch will be mounted to the side of new lectern.  Use room 102 as reference.</a:t>
          </a:r>
        </a:p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34</xdr:row>
      <xdr:rowOff>142875</xdr:rowOff>
    </xdr:from>
    <xdr:ext cx="4219575" cy="1514476"/>
    <xdr:sp macro="" textlink="">
      <xdr:nvSpPr>
        <xdr:cNvPr id="2" name="TextBox 1"/>
        <xdr:cNvSpPr txBox="1"/>
      </xdr:nvSpPr>
      <xdr:spPr>
        <a:xfrm>
          <a:off x="323850" y="7191375"/>
          <a:ext cx="4219575" cy="151447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LINE</a:t>
          </a:r>
          <a:r>
            <a:rPr lang="en-US" sz="1100" b="1" baseline="0"/>
            <a:t> 16/17 NOTES:</a:t>
          </a:r>
        </a:p>
        <a:p>
          <a:r>
            <a:rPr lang="en-US" sz="1100"/>
            <a:t>DM100-48” RH Monitor Well	110, 112, 115, 117, 124, 128, 142, 148, 322</a:t>
          </a:r>
        </a:p>
        <a:p>
          <a:endParaRPr lang="en-US" sz="1100"/>
        </a:p>
        <a:p>
          <a:r>
            <a:rPr lang="en-US" sz="1100"/>
            <a:t>DM100-48” LH Monitor Well	126</a:t>
          </a:r>
        </a:p>
        <a:p>
          <a:endParaRPr lang="en-US" sz="1100"/>
        </a:p>
        <a:p>
          <a:r>
            <a:rPr lang="en-US" sz="1100"/>
            <a:t>Standard Lecterns 36” Tall 	133, 313, 315, 317, 319 </a:t>
          </a:r>
        </a:p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311150</xdr:colOff>
      <xdr:row>44</xdr:row>
      <xdr:rowOff>161925</xdr:rowOff>
    </xdr:from>
    <xdr:ext cx="4219575" cy="1114425"/>
    <xdr:sp macro="" textlink="">
      <xdr:nvSpPr>
        <xdr:cNvPr id="3" name="TextBox 2"/>
        <xdr:cNvSpPr txBox="1"/>
      </xdr:nvSpPr>
      <xdr:spPr>
        <a:xfrm>
          <a:off x="311150" y="8924925"/>
          <a:ext cx="4219575" cy="111442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Motorized Screen </a:t>
          </a:r>
          <a:r>
            <a:rPr lang="en-US" sz="1100" b="1" baseline="0"/>
            <a:t>NOTES:</a:t>
          </a:r>
        </a:p>
        <a:p>
          <a:endParaRPr lang="en-US" sz="1100" b="1" baseline="0"/>
        </a:p>
        <a:p>
          <a:r>
            <a:rPr lang="en-US" sz="1100" b="1" baseline="0"/>
            <a:t>Room 103; Electric Screen, 96"x 60", LVC, Tension Adv (White)</a:t>
          </a:r>
        </a:p>
        <a:p>
          <a:r>
            <a:rPr lang="en-US" sz="1100" b="1" baseline="0"/>
            <a:t>Room 233;  Electric Screen, 104"x 65", LVC, Tension Adv (White) 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4" name="Table147915" displayName="Table147915" ref="A3:F25" totalsRowCount="1" headerRowDxfId="434" dataDxfId="432" totalsRowDxfId="431" headerRowBorderDxfId="433" totalsRowBorderDxfId="430">
  <autoFilter ref="A3:F24"/>
  <sortState ref="A6:F25">
    <sortCondition ref="B6:B26"/>
  </sortState>
  <tableColumns count="6">
    <tableColumn id="1" name="QUANTITY" totalsRowLabel="Total" dataDxfId="429" totalsRowDxfId="428"/>
    <tableColumn id="2" name="MANUFACTURER" dataDxfId="427" totalsRowDxfId="426"/>
    <tableColumn id="3" name="Model" dataDxfId="425" totalsRowDxfId="424"/>
    <tableColumn id="4" name="Description" dataDxfId="423" totalsRowDxfId="422"/>
    <tableColumn id="5" name="Price Each" dataDxfId="421" totalsRowDxfId="420"/>
    <tableColumn id="6" name="Total" totalsRowFunction="sum" dataDxfId="419" totalsRowDxfId="418">
      <calculatedColumnFormula>E4*A4</calculatedColumnFormula>
    </tableColumn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24" name="Table27111582425" displayName="Table27111582425" ref="A31:F34" totalsRowCount="1" headerRowDxfId="285" dataDxfId="283" totalsRowDxfId="282" headerRowBorderDxfId="284" totalsRowBorderDxfId="281">
  <autoFilter ref="A31:F33"/>
  <tableColumns count="6">
    <tableColumn id="1" name="QUANTITY" totalsRowLabel="Total" dataDxfId="280" totalsRowDxfId="279"/>
    <tableColumn id="2" name="MANUFACTURER" dataDxfId="278" totalsRowDxfId="277"/>
    <tableColumn id="3" name="Model" dataDxfId="276" totalsRowDxfId="275"/>
    <tableColumn id="4" name="Description" dataDxfId="274" totalsRowDxfId="273"/>
    <tableColumn id="5" name="Price Each" dataDxfId="272" totalsRowDxfId="271"/>
    <tableColumn id="6" name="Total" totalsRowFunction="sum" dataDxfId="270" totalsRowDxfId="269">
      <calculatedColumnFormula>A32*E32</calculatedColumnFormula>
    </tableColumn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" name="Table1" displayName="Table1" ref="A3:F26" totalsRowCount="1" headerRowDxfId="268" dataDxfId="266" totalsRowDxfId="264" headerRowBorderDxfId="267" tableBorderDxfId="265" totalsRowBorderDxfId="263">
  <autoFilter ref="A3:F25"/>
  <sortState ref="A7:F26">
    <sortCondition ref="B6:B26"/>
  </sortState>
  <tableColumns count="6">
    <tableColumn id="1" name="QUANTITY" totalsRowLabel="Total" dataDxfId="262" totalsRowDxfId="261"/>
    <tableColumn id="2" name="MANUFACTURER" dataDxfId="260" totalsRowDxfId="259"/>
    <tableColumn id="3" name="Model" dataDxfId="258" totalsRowDxfId="257"/>
    <tableColumn id="4" name="Description" dataDxfId="256" totalsRowDxfId="255"/>
    <tableColumn id="5" name="Price Each" dataDxfId="254" totalsRowDxfId="253"/>
    <tableColumn id="6" name="Total" totalsRowFunction="sum" dataDxfId="252" totalsRowDxfId="251">
      <calculatedColumnFormula>E4*A4</calculatedColumnFormula>
    </tableColumn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26" name="Table271115824252627" displayName="Table271115824252627" ref="A30:F33" totalsRowCount="1" headerRowDxfId="250" dataDxfId="248" totalsRowDxfId="247" headerRowBorderDxfId="249" totalsRowBorderDxfId="246">
  <autoFilter ref="A30:F32"/>
  <tableColumns count="6">
    <tableColumn id="1" name="QUANTITY" totalsRowLabel="Total" dataDxfId="245" totalsRowDxfId="244"/>
    <tableColumn id="2" name="MANUFACTURER" dataDxfId="243" totalsRowDxfId="242"/>
    <tableColumn id="3" name="Model" dataDxfId="241" totalsRowDxfId="240"/>
    <tableColumn id="4" name="Description" dataDxfId="239" totalsRowDxfId="238"/>
    <tableColumn id="5" name="Price Each" dataDxfId="237" totalsRowDxfId="236"/>
    <tableColumn id="6" name="Total" totalsRowFunction="sum" dataDxfId="235" totalsRowDxfId="234">
      <calculatedColumnFormula>A31*E31</calculatedColumnFormula>
    </tableColumn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7" name="Table14791518" displayName="Table14791518" ref="A3:F25" totalsRowCount="1" headerRowDxfId="233" dataDxfId="231" totalsRowDxfId="229" headerRowBorderDxfId="232" tableBorderDxfId="230" totalsRowBorderDxfId="228">
  <autoFilter ref="A3:F24"/>
  <sortState ref="A6:F25">
    <sortCondition ref="B6:B26"/>
  </sortState>
  <tableColumns count="6">
    <tableColumn id="1" name="QUANTITY" totalsRowLabel="Total" dataDxfId="227" totalsRowDxfId="226"/>
    <tableColumn id="2" name="MANUFACTURER" dataDxfId="225" totalsRowDxfId="224"/>
    <tableColumn id="3" name="Model" dataDxfId="223" totalsRowDxfId="222"/>
    <tableColumn id="4" name="Description" dataDxfId="221" totalsRowDxfId="220"/>
    <tableColumn id="5" name="Price Each" dataDxfId="219" totalsRowDxfId="218"/>
    <tableColumn id="6" name="Total" totalsRowFunction="sum" dataDxfId="217" totalsRowDxfId="216">
      <calculatedColumnFormula>E4*A4</calculatedColumnFormula>
    </tableColumn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27" name="Table27111582425262728" displayName="Table27111582425262728" ref="A37:F40" totalsRowCount="1" headerRowDxfId="215" dataDxfId="213" totalsRowDxfId="212" headerRowBorderDxfId="214" totalsRowBorderDxfId="211">
  <autoFilter ref="A37:F39"/>
  <tableColumns count="6">
    <tableColumn id="1" name="QUANTITY" totalsRowLabel="Total" dataDxfId="210" totalsRowDxfId="209"/>
    <tableColumn id="2" name="MANUFACTURER" dataDxfId="208" totalsRowDxfId="207"/>
    <tableColumn id="3" name="Model" dataDxfId="206" totalsRowDxfId="205"/>
    <tableColumn id="4" name="Description" dataDxfId="204" totalsRowDxfId="203"/>
    <tableColumn id="5" name="Price Each" dataDxfId="202" totalsRowDxfId="201"/>
    <tableColumn id="6" name="Total" totalsRowFunction="sum" dataDxfId="200" totalsRowDxfId="199">
      <calculatedColumnFormula>A38*E38</calculatedColumnFormula>
    </tableColumn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48" name="Table48" displayName="Table48" ref="A29:F33" totalsRowCount="1" headerRowDxfId="198" headerRowBorderDxfId="197" tableBorderDxfId="196" totalsRowBorderDxfId="195">
  <autoFilter ref="A29:F32"/>
  <sortState ref="A28:F30">
    <sortCondition ref="B27:B30"/>
  </sortState>
  <tableColumns count="6">
    <tableColumn id="1" name="QUANTITY" totalsRowLabel="Total" dataDxfId="194" totalsRowDxfId="193"/>
    <tableColumn id="2" name="MANUFACTURER" dataDxfId="192" totalsRowDxfId="191"/>
    <tableColumn id="3" name="Model" dataDxfId="190" totalsRowDxfId="189"/>
    <tableColumn id="4" name="Description" dataDxfId="188" totalsRowDxfId="187"/>
    <tableColumn id="5" name="Price Each" dataDxfId="186" totalsRowDxfId="185"/>
    <tableColumn id="6" name="Total" totalsRowFunction="sum" dataDxfId="184" totalsRowDxfId="183">
      <calculatedColumnFormula>E30*A30</calculatedColumnFormula>
    </tableColumn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9" name="Table9" displayName="Table9" ref="A3:F14" totalsRowCount="1" headerRowDxfId="182" dataDxfId="180" totalsRowDxfId="178" headerRowBorderDxfId="181" tableBorderDxfId="179" totalsRowBorderDxfId="177">
  <autoFilter ref="A3:F13"/>
  <sortState ref="A5:F14">
    <sortCondition ref="B4:B14"/>
  </sortState>
  <tableColumns count="6">
    <tableColumn id="1" name="QUANTITY" totalsRowLabel="Total" dataDxfId="176" totalsRowDxfId="175"/>
    <tableColumn id="2" name="MANUFACTURER" dataDxfId="174" totalsRowDxfId="173"/>
    <tableColumn id="3" name="Model" dataDxfId="172" totalsRowDxfId="171"/>
    <tableColumn id="4" name="Description" dataDxfId="170" totalsRowDxfId="169"/>
    <tableColumn id="5" name="Price Each" dataDxfId="168" totalsRowDxfId="167"/>
    <tableColumn id="6" name="Total" totalsRowFunction="sum" dataDxfId="166" totalsRowDxfId="165">
      <calculatedColumnFormula>E4*A4</calculatedColumnFormula>
    </tableColumn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28" name="Table2711158242526272829" displayName="Table2711158242526272829" ref="A45:F48" totalsRowCount="1" headerRowDxfId="164" dataDxfId="162" totalsRowDxfId="161" headerRowBorderDxfId="163" totalsRowBorderDxfId="160">
  <autoFilter ref="A45:F47"/>
  <tableColumns count="6">
    <tableColumn id="1" name="QUANTITY" totalsRowLabel="Total" dataDxfId="159" totalsRowDxfId="158"/>
    <tableColumn id="2" name="MANUFACTURER" dataDxfId="157" totalsRowDxfId="156"/>
    <tableColumn id="3" name="Model" dataDxfId="155" totalsRowDxfId="154"/>
    <tableColumn id="4" name="Description" dataDxfId="153" totalsRowDxfId="152"/>
    <tableColumn id="5" name="Price Each" dataDxfId="151" totalsRowDxfId="150"/>
    <tableColumn id="6" name="Total" totalsRowFunction="sum" dataDxfId="149" totalsRowDxfId="148">
      <calculatedColumnFormula>A46*E46</calculatedColumnFormula>
    </tableColumn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43" name="Table43" displayName="Table43" ref="A18:F29" totalsRowCount="1" headerRowDxfId="147" dataDxfId="145" headerRowBorderDxfId="146" tableBorderDxfId="144" totalsRowBorderDxfId="143">
  <autoFilter ref="A18:F28"/>
  <sortState ref="A19:F28">
    <sortCondition ref="B18:B28"/>
  </sortState>
  <tableColumns count="6">
    <tableColumn id="1" name="QUANTITY" totalsRowLabel="Total" dataDxfId="142" totalsRowDxfId="141"/>
    <tableColumn id="2" name="MANUFACTURER" dataDxfId="140" totalsRowDxfId="139"/>
    <tableColumn id="3" name="Model" dataDxfId="138" totalsRowDxfId="137"/>
    <tableColumn id="4" name="Description" dataDxfId="136" totalsRowDxfId="135"/>
    <tableColumn id="5" name="Price Each" dataDxfId="134" totalsRowDxfId="133"/>
    <tableColumn id="6" name="Total" totalsRowFunction="sum" dataDxfId="132" totalsRowDxfId="131">
      <calculatedColumnFormula>E19*A19</calculatedColumnFormula>
    </tableColumn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44" name="Table44" displayName="Table44" ref="A33:F41" totalsRowCount="1" headerRowDxfId="130" dataDxfId="128" headerRowBorderDxfId="129" tableBorderDxfId="127" totalsRowBorderDxfId="126">
  <autoFilter ref="A33:F40"/>
  <sortState ref="A34:F40">
    <sortCondition ref="B33:B40"/>
  </sortState>
  <tableColumns count="6">
    <tableColumn id="1" name="QUANTITY" totalsRowLabel="Total" dataDxfId="125" totalsRowDxfId="124"/>
    <tableColumn id="2" name="MANUFACTURER" dataDxfId="123" totalsRowDxfId="122"/>
    <tableColumn id="3" name="Model" dataDxfId="121" totalsRowDxfId="120"/>
    <tableColumn id="4" name="Description" dataDxfId="119" totalsRowDxfId="118"/>
    <tableColumn id="5" name="Price Each" dataDxfId="117" totalsRowDxfId="116"/>
    <tableColumn id="6" name="Total" totalsRowFunction="sum" dataDxfId="115" totalsRowDxfId="114">
      <calculatedColumnFormula>E34*A34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5" name="Table2711158" displayName="Table2711158" ref="A29:F32" totalsRowCount="1" headerRowDxfId="417" dataDxfId="415" totalsRowDxfId="414" headerRowBorderDxfId="416" totalsRowBorderDxfId="413">
  <autoFilter ref="A29:F31"/>
  <tableColumns count="6">
    <tableColumn id="1" name="QUANTITY" totalsRowLabel="Total" dataDxfId="412" totalsRowDxfId="411"/>
    <tableColumn id="2" name="MANUFACTURER" dataDxfId="410" totalsRowDxfId="409"/>
    <tableColumn id="3" name="Model" dataDxfId="408" totalsRowDxfId="407"/>
    <tableColumn id="4" name="Description" dataDxfId="406" totalsRowDxfId="405"/>
    <tableColumn id="5" name="Price Each" dataDxfId="404" totalsRowDxfId="403"/>
    <tableColumn id="6" name="Total" totalsRowFunction="sum" dataDxfId="402" totalsRowDxfId="401">
      <calculatedColumnFormula>A30*E30</calculatedColumnFormula>
    </tableColumn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13" name="Table13" displayName="Table13" ref="A3:F23" totalsRowCount="1" headerRowDxfId="113" dataDxfId="111" totalsRowDxfId="109" headerRowBorderDxfId="112" tableBorderDxfId="110" totalsRowBorderDxfId="108">
  <autoFilter ref="A3:F22"/>
  <sortState ref="A4:F22">
    <sortCondition ref="B3:B22"/>
  </sortState>
  <tableColumns count="6">
    <tableColumn id="1" name="QUANTITY" totalsRowLabel="Total" dataDxfId="107" totalsRowDxfId="106"/>
    <tableColumn id="2" name="MANUFACTURER" dataDxfId="105" totalsRowDxfId="104"/>
    <tableColumn id="3" name="Model" dataDxfId="103" totalsRowDxfId="102"/>
    <tableColumn id="4" name="Description" dataDxfId="101" totalsRowDxfId="100"/>
    <tableColumn id="5" name="Price Each" dataDxfId="99" totalsRowDxfId="98"/>
    <tableColumn id="6" name="Total" totalsRowFunction="sum" dataDxfId="97" totalsRowDxfId="96">
      <calculatedColumnFormula>E4*A4</calculatedColumnFormula>
    </tableColumn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9" name="Table271115824252627282930" displayName="Table271115824252627282930" ref="A27:F30" totalsRowCount="1" headerRowDxfId="95" dataDxfId="93" totalsRowDxfId="92" headerRowBorderDxfId="94" totalsRowBorderDxfId="91">
  <autoFilter ref="A27:F29"/>
  <tableColumns count="6">
    <tableColumn id="1" name="QUANTITY" totalsRowLabel="Total" dataDxfId="90" totalsRowDxfId="89"/>
    <tableColumn id="2" name="MANUFACTURER" dataDxfId="88" totalsRowDxfId="87"/>
    <tableColumn id="3" name="Model" dataDxfId="86" totalsRowDxfId="85"/>
    <tableColumn id="4" name="Description" dataDxfId="84" totalsRowDxfId="83"/>
    <tableColumn id="5" name="Price Each" dataDxfId="82" totalsRowDxfId="81"/>
    <tableColumn id="6" name="Total" totalsRowFunction="sum" dataDxfId="80" totalsRowDxfId="79">
      <calculatedColumnFormula>A28*E28</calculatedColumnFormula>
    </tableColumn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3" name="Table134" displayName="Table134" ref="A3:F23" totalsRowShown="0" headerRowDxfId="78" headerRowBorderDxfId="77" totalsRowBorderDxfId="76">
  <autoFilter ref="A3:F23"/>
  <tableColumns count="6">
    <tableColumn id="1" name="QUANTITY" dataDxfId="75" totalsRowDxfId="74"/>
    <tableColumn id="2" name="MANUFACTURER" dataDxfId="73" totalsRowDxfId="72"/>
    <tableColumn id="3" name="Model" dataDxfId="71" totalsRowDxfId="70"/>
    <tableColumn id="4" name="Description" dataDxfId="69" totalsRowDxfId="68"/>
    <tableColumn id="5" name="Price Each" dataDxfId="67" totalsRowDxfId="66"/>
    <tableColumn id="6" name="Total" dataDxfId="65" totalsRowDxfId="6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42" name="Table42" displayName="Table42" ref="A27:F30" totalsRowShown="0" headerRowDxfId="63" headerRowBorderDxfId="62" tableBorderDxfId="61" totalsRowBorderDxfId="60">
  <autoFilter ref="A27:F30"/>
  <tableColumns count="6">
    <tableColumn id="1" name="QUANTITY"/>
    <tableColumn id="2" name="MANUFACTURER"/>
    <tableColumn id="3" name="Model"/>
    <tableColumn id="4" name="Description"/>
    <tableColumn id="5" name="Price Each"/>
    <tableColumn id="6" name="Total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19" name="Table13420" displayName="Table13420" ref="A3:F25" totalsRowShown="0" headerRowDxfId="59" headerRowBorderDxfId="58" totalsRowBorderDxfId="57">
  <autoFilter ref="A3:F25"/>
  <tableColumns count="6">
    <tableColumn id="1" name="QUANTITY" dataDxfId="56" totalsRowDxfId="55"/>
    <tableColumn id="2" name="MANUFACTURER" dataDxfId="54" totalsRowDxfId="53"/>
    <tableColumn id="3" name="Model" dataDxfId="52" totalsRowDxfId="51"/>
    <tableColumn id="4" name="Description" dataDxfId="50" totalsRowDxfId="49"/>
    <tableColumn id="5" name="Price Each" dataDxfId="48" totalsRowDxfId="47"/>
    <tableColumn id="6" name="Total" dataDxfId="46" totalsRowDxfId="4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45" name="Table45" displayName="Table45" ref="A41:F44" totalsRowCount="1" headerRowDxfId="44" totalsRowDxfId="41" headerRowBorderDxfId="43" tableBorderDxfId="42" totalsRowBorderDxfId="40">
  <autoFilter ref="A41:F43"/>
  <tableColumns count="6">
    <tableColumn id="1" name="QUANTITY" totalsRowLabel="Total" totalsRowDxfId="39"/>
    <tableColumn id="2" name="MANUFACTURER" totalsRowDxfId="38"/>
    <tableColumn id="3" name="Model" totalsRowDxfId="37"/>
    <tableColumn id="4" name="Description" totalsRowDxfId="36"/>
    <tableColumn id="5" name="Price Each" totalsRowDxfId="35"/>
    <tableColumn id="6" name="Total" totalsRowFunction="sum" totalsRowDxfId="34">
      <calculatedColumnFormula>Table45[[#This Row],[QUANTITY]]*Table45[[#This Row],[Price Each]]</calculatedColumnFormula>
    </tableColumn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46" name="Table46" displayName="Table46" ref="A29:F31" totalsRowCount="1" headerRowDxfId="33" headerRowBorderDxfId="32" tableBorderDxfId="31" totalsRowBorderDxfId="30">
  <autoFilter ref="A29:F30"/>
  <tableColumns count="6">
    <tableColumn id="1" name="QUANTITY" totalsRowLabel="Total" dataDxfId="29" totalsRowDxfId="28"/>
    <tableColumn id="2" name="MANUFACTURER" dataDxfId="27" totalsRowDxfId="26"/>
    <tableColumn id="3" name="Model" dataDxfId="25" totalsRowDxfId="24"/>
    <tableColumn id="4" name="Description" dataDxfId="23" totalsRowDxfId="22"/>
    <tableColumn id="5" name="Price Each" dataDxfId="21" totalsRowDxfId="20"/>
    <tableColumn id="6" name="Total" totalsRowFunction="sum" dataDxfId="19" totalsRowDxfId="18">
      <calculatedColumnFormula>E30*A30</calculatedColumnFormula>
    </tableColumn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47" name="Table47" displayName="Table47" ref="A35:F37" totalsRowCount="1" headerRowDxfId="17" dataDxfId="15" totalsRowDxfId="13" headerRowBorderDxfId="16" tableBorderDxfId="14" totalsRowBorderDxfId="12">
  <autoFilter ref="A35:F36"/>
  <tableColumns count="6">
    <tableColumn id="1" name="QUANTITY" totalsRowLabel="Total" dataDxfId="11" totalsRowDxfId="10"/>
    <tableColumn id="2" name="MANUFACTURER" dataDxfId="9" totalsRowDxfId="8"/>
    <tableColumn id="3" name="Model" dataDxfId="7" totalsRowDxfId="6"/>
    <tableColumn id="4" name="Description" dataDxfId="5" totalsRowDxfId="4"/>
    <tableColumn id="5" name="Price Each" dataDxfId="3" totalsRowDxfId="2"/>
    <tableColumn id="6" name="Total" totalsRowFunction="sum" dataDxfId="1" totalsRowDxfId="0">
      <calculatedColumnFormula>E36*A36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8" name="Table1479" displayName="Table1479" ref="A3:F33" totalsRowCount="1" headerRowDxfId="400" dataDxfId="398" totalsRowDxfId="397" headerRowBorderDxfId="399" totalsRowBorderDxfId="396">
  <autoFilter ref="A3:F32"/>
  <sortState ref="A6:F25">
    <sortCondition ref="B6:B26"/>
  </sortState>
  <tableColumns count="6">
    <tableColumn id="1" name="QUANTITY" totalsRowLabel="Total" totalsRowDxfId="395"/>
    <tableColumn id="2" name="MANUFACTURER" totalsRowDxfId="394"/>
    <tableColumn id="3" name="Model" totalsRowDxfId="393"/>
    <tableColumn id="4" name="Description" totalsRowDxfId="392"/>
    <tableColumn id="5" name="Price Each" totalsRowDxfId="391"/>
    <tableColumn id="6" name="Total" totalsRowFunction="sum" totalsRowDxfId="390">
      <calculatedColumnFormula>E4*A4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23" name="Table271115824" displayName="Table271115824" ref="A37:F40" totalsRowCount="1" headerRowDxfId="389" dataDxfId="387" totalsRowDxfId="386" headerRowBorderDxfId="388" totalsRowBorderDxfId="385">
  <autoFilter ref="A37:F39"/>
  <tableColumns count="6">
    <tableColumn id="1" name="QUANTITY" totalsRowLabel="Total" dataDxfId="384" totalsRowDxfId="383"/>
    <tableColumn id="2" name="MANUFACTURER" dataDxfId="382" totalsRowDxfId="381"/>
    <tableColumn id="3" name="Model" dataDxfId="380" totalsRowDxfId="379"/>
    <tableColumn id="4" name="Description" dataDxfId="378" totalsRowDxfId="377"/>
    <tableColumn id="5" name="Price Each" dataDxfId="376" totalsRowDxfId="375"/>
    <tableColumn id="6" name="Total" totalsRowFunction="sum" dataDxfId="374" totalsRowDxfId="373">
      <calculatedColumnFormula>A38*E38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2" name="Table14" displayName="Table14" ref="A11:F18" totalsRowCount="1" headerRowDxfId="372" dataDxfId="370" totalsRowDxfId="368" headerRowBorderDxfId="371" tableBorderDxfId="369" totalsRowBorderDxfId="367">
  <autoFilter ref="A11:F17"/>
  <sortState ref="A6:F25">
    <sortCondition ref="B6:B26"/>
  </sortState>
  <tableColumns count="6">
    <tableColumn id="1" name="QUANTITY" totalsRowLabel="Total" dataDxfId="366" totalsRowDxfId="365"/>
    <tableColumn id="2" name="MANUFACTURER" dataDxfId="364" totalsRowDxfId="363"/>
    <tableColumn id="3" name="Model" dataDxfId="362" totalsRowDxfId="361"/>
    <tableColumn id="4" name="Description" dataDxfId="360" totalsRowDxfId="359"/>
    <tableColumn id="5" name="Price Each" dataDxfId="358" totalsRowDxfId="357"/>
    <tableColumn id="6" name="Total" totalsRowFunction="sum" dataDxfId="356" totalsRowDxfId="355">
      <calculatedColumnFormula>SUM(A12*E12)</calculatedColumnFormula>
    </tableColumn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25" name="Table2711158242526" displayName="Table2711158242526" ref="A21:F24" totalsRowCount="1" headerRowDxfId="354" dataDxfId="352" totalsRowDxfId="351" headerRowBorderDxfId="353" totalsRowBorderDxfId="350">
  <autoFilter ref="A21:F23"/>
  <tableColumns count="6">
    <tableColumn id="1" name="QUANTITY" totalsRowLabel="Total" dataDxfId="349" totalsRowDxfId="348"/>
    <tableColumn id="2" name="MANUFACTURER" dataDxfId="347" totalsRowDxfId="346"/>
    <tableColumn id="3" name="Model" dataDxfId="345" totalsRowDxfId="344"/>
    <tableColumn id="4" name="Description" dataDxfId="343" totalsRowDxfId="342"/>
    <tableColumn id="5" name="Price Each" dataDxfId="341" totalsRowDxfId="340"/>
    <tableColumn id="6" name="Total" totalsRowFunction="sum" dataDxfId="339" totalsRowDxfId="338">
      <calculatedColumnFormula>A22*E22</calculatedColumnFormula>
    </tableColumn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21" name="Table1422" displayName="Table1422" ref="A28:F30" totalsRowCount="1" headerRowDxfId="337" dataDxfId="335" totalsRowDxfId="333" headerRowBorderDxfId="336" tableBorderDxfId="334" totalsRowBorderDxfId="332">
  <autoFilter ref="A28:F29"/>
  <sortState ref="A23:F42">
    <sortCondition ref="B6:B26"/>
  </sortState>
  <tableColumns count="6">
    <tableColumn id="1" name="QUANTITY" totalsRowLabel="Total" dataDxfId="331" totalsRowDxfId="330"/>
    <tableColumn id="2" name="MANUFACTURER" dataDxfId="329" totalsRowDxfId="328"/>
    <tableColumn id="3" name="Model" dataDxfId="327" totalsRowDxfId="326"/>
    <tableColumn id="4" name="Description" dataDxfId="325" totalsRowDxfId="324"/>
    <tableColumn id="5" name="Price Each" dataDxfId="323" totalsRowDxfId="322"/>
    <tableColumn id="6" name="Total" totalsRowFunction="sum" dataDxfId="321" totalsRowDxfId="320">
      <calculatedColumnFormula>SUM(A29*E29)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22" name="Table271115824252623" displayName="Table271115824252623" ref="A34:F38" totalsRowCount="1" headerRowDxfId="319" dataDxfId="317" totalsRowDxfId="316" headerRowBorderDxfId="318" totalsRowBorderDxfId="315">
  <autoFilter ref="A34:F37"/>
  <tableColumns count="6">
    <tableColumn id="1" name="QUANTITY" totalsRowLabel="Total" dataDxfId="314" totalsRowDxfId="313"/>
    <tableColumn id="2" name="MANUFACTURER" dataDxfId="312" totalsRowDxfId="311"/>
    <tableColumn id="3" name="Model" dataDxfId="310" totalsRowDxfId="309"/>
    <tableColumn id="4" name="Description" dataDxfId="308" totalsRowDxfId="307"/>
    <tableColumn id="5" name="Price Each" dataDxfId="306" totalsRowDxfId="305"/>
    <tableColumn id="6" name="Total" totalsRowFunction="sum" dataDxfId="304" totalsRowDxfId="303">
      <calculatedColumnFormula>A35*E35</calculatedColumnFormula>
    </tableColumn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6" name="Table147" displayName="Table147" ref="A3:F27" totalsRowCount="1" headerRowDxfId="302" dataDxfId="300" totalsRowDxfId="299" headerRowBorderDxfId="301" totalsRowBorderDxfId="298">
  <autoFilter ref="A3:F26"/>
  <sortState ref="A6:F25">
    <sortCondition ref="B6:B26"/>
  </sortState>
  <tableColumns count="6">
    <tableColumn id="1" name="QUANTITY" totalsRowLabel="Total" dataDxfId="297" totalsRowDxfId="296"/>
    <tableColumn id="2" name="MANUFACTURER" dataDxfId="295" totalsRowDxfId="294"/>
    <tableColumn id="3" name="Model" dataDxfId="293" totalsRowDxfId="292"/>
    <tableColumn id="4" name="Description" dataDxfId="291" totalsRowDxfId="290"/>
    <tableColumn id="5" name="Price Each" dataDxfId="289" totalsRowDxfId="288"/>
    <tableColumn id="6" name="Total" totalsRowFunction="sum" dataDxfId="287" totalsRowDxfId="286">
      <calculatedColumnFormula>E4*A4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Relationship Id="rId6" Type="http://schemas.openxmlformats.org/officeDocument/2006/relationships/table" Target="../tables/table27.xml"/><Relationship Id="rId5" Type="http://schemas.openxmlformats.org/officeDocument/2006/relationships/table" Target="../tables/table26.xml"/><Relationship Id="rId4" Type="http://schemas.openxmlformats.org/officeDocument/2006/relationships/table" Target="../tables/table2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1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19.xml"/><Relationship Id="rId4" Type="http://schemas.openxmlformats.org/officeDocument/2006/relationships/table" Target="../tables/table1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tabSelected="1" zoomScaleNormal="100" workbookViewId="0"/>
  </sheetViews>
  <sheetFormatPr defaultColWidth="9.140625" defaultRowHeight="15" customHeight="1"/>
  <cols>
    <col min="1" max="1" width="46.140625" style="12" customWidth="1"/>
    <col min="2" max="2" width="23" style="11" customWidth="1"/>
    <col min="3" max="3" width="16.7109375" style="10" customWidth="1"/>
    <col min="4" max="4" width="18.42578125" style="9" customWidth="1"/>
    <col min="5" max="16384" width="9.140625" style="9"/>
  </cols>
  <sheetData>
    <row r="1" spans="1:3" ht="15" customHeight="1">
      <c r="A1" s="12" t="s">
        <v>199</v>
      </c>
      <c r="B1" s="90"/>
      <c r="C1" s="91"/>
    </row>
    <row r="2" spans="1:3" ht="15" customHeight="1">
      <c r="A2" s="13"/>
    </row>
    <row r="3" spans="1:3" ht="15" customHeight="1">
      <c r="A3" s="16" t="s">
        <v>70</v>
      </c>
      <c r="B3" s="15"/>
    </row>
    <row r="4" spans="1:3" ht="15" customHeight="1">
      <c r="A4" s="16"/>
      <c r="B4" s="15"/>
    </row>
    <row r="5" spans="1:3" s="61" customFormat="1" ht="15" customHeight="1">
      <c r="A5" s="14"/>
      <c r="B5" s="59"/>
      <c r="C5" s="60"/>
    </row>
    <row r="6" spans="1:3" s="61" customFormat="1" ht="15" customHeight="1">
      <c r="A6" s="14" t="s">
        <v>72</v>
      </c>
      <c r="B6" s="64"/>
      <c r="C6" s="60">
        <f>BEH!F42</f>
        <v>0</v>
      </c>
    </row>
    <row r="7" spans="1:3" s="61" customFormat="1" ht="15" customHeight="1">
      <c r="A7" s="62" t="s">
        <v>71</v>
      </c>
      <c r="B7" s="63"/>
      <c r="C7" s="113">
        <f>'BPB '!F34</f>
        <v>0</v>
      </c>
    </row>
    <row r="8" spans="1:3" s="61" customFormat="1" ht="15" customHeight="1">
      <c r="A8" s="14" t="s">
        <v>73</v>
      </c>
      <c r="B8" s="64"/>
      <c r="C8" s="60">
        <f>'CBC A'!F41</f>
        <v>0</v>
      </c>
    </row>
    <row r="9" spans="1:3" s="61" customFormat="1" ht="15" customHeight="1">
      <c r="A9" s="62" t="s">
        <v>74</v>
      </c>
      <c r="B9" s="63"/>
      <c r="C9" s="60">
        <f>'CBC C'!F36</f>
        <v>0</v>
      </c>
    </row>
    <row r="10" spans="1:3" s="61" customFormat="1" ht="15" customHeight="1">
      <c r="A10" s="62" t="s">
        <v>75</v>
      </c>
      <c r="B10" s="63"/>
      <c r="C10" s="60">
        <f>CEB!F35</f>
        <v>0</v>
      </c>
    </row>
    <row r="11" spans="1:3" s="61" customFormat="1" ht="15" customHeight="1">
      <c r="A11" s="62" t="s">
        <v>76</v>
      </c>
      <c r="B11" s="63"/>
      <c r="C11" s="60">
        <f>CHE!F42</f>
        <v>0</v>
      </c>
    </row>
    <row r="12" spans="1:3" s="61" customFormat="1" ht="15" customHeight="1">
      <c r="A12" s="62" t="s">
        <v>77</v>
      </c>
      <c r="B12" s="63"/>
      <c r="C12" s="60">
        <f>FDH!F50</f>
        <v>0</v>
      </c>
    </row>
    <row r="13" spans="1:3" s="61" customFormat="1" ht="15" customHeight="1">
      <c r="A13" s="62" t="s">
        <v>78</v>
      </c>
      <c r="B13" s="63"/>
      <c r="C13" s="60">
        <f>GUA!F32</f>
        <v>0</v>
      </c>
    </row>
    <row r="14" spans="1:3" s="61" customFormat="1" ht="15" customHeight="1">
      <c r="A14" s="62" t="s">
        <v>79</v>
      </c>
      <c r="B14" s="63"/>
      <c r="C14" s="60">
        <f>LFG!F32</f>
        <v>0</v>
      </c>
    </row>
    <row r="15" spans="1:3" s="61" customFormat="1" ht="15" customHeight="1">
      <c r="A15" s="62" t="s">
        <v>80</v>
      </c>
      <c r="B15" s="63"/>
      <c r="C15" s="60">
        <f>MPE!F46</f>
        <v>0</v>
      </c>
    </row>
    <row r="16" spans="1:3" s="61" customFormat="1" ht="15" customHeight="1">
      <c r="A16" s="65"/>
      <c r="B16" s="82" t="s">
        <v>3</v>
      </c>
      <c r="C16" s="82">
        <f>SUM(C5:C15)</f>
        <v>0</v>
      </c>
    </row>
    <row r="17" spans="1:4" ht="15" customHeight="1">
      <c r="B17" s="9"/>
      <c r="C17" s="9"/>
      <c r="D17" s="10"/>
    </row>
    <row r="18" spans="1:4" ht="15" customHeight="1">
      <c r="B18" s="90"/>
      <c r="C18" s="91"/>
      <c r="D18" s="92"/>
    </row>
    <row r="19" spans="1:4" ht="15" customHeight="1">
      <c r="A19" s="60" t="s">
        <v>57</v>
      </c>
    </row>
    <row r="21" spans="1:4" ht="15" customHeight="1">
      <c r="D21" s="171"/>
    </row>
  </sheetData>
  <pageMargins left="0.7" right="0.7" top="0.75" bottom="0.75" header="0.3" footer="0.3"/>
  <pageSetup paperSize="17" fitToHeight="0" orientation="landscape" r:id="rId1"/>
  <headerFooter>
    <oddFooter>&amp;CPage &amp;P of 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opLeftCell="A10" zoomScaleNormal="100" workbookViewId="0">
      <selection activeCell="E16" sqref="E16"/>
    </sheetView>
  </sheetViews>
  <sheetFormatPr defaultRowHeight="15"/>
  <cols>
    <col min="1" max="1" width="12.42578125" style="17" customWidth="1"/>
    <col min="2" max="2" width="19.140625" customWidth="1"/>
    <col min="3" max="3" width="26.85546875" bestFit="1" customWidth="1"/>
    <col min="4" max="4" width="83.28515625" customWidth="1"/>
    <col min="5" max="5" width="14" customWidth="1"/>
    <col min="6" max="6" width="12.7109375" customWidth="1"/>
  </cols>
  <sheetData>
    <row r="1" spans="1:6">
      <c r="A1" s="46"/>
      <c r="B1" s="47"/>
      <c r="C1" s="47"/>
      <c r="D1" s="48" t="s">
        <v>68</v>
      </c>
      <c r="E1" s="47"/>
      <c r="F1" s="47"/>
    </row>
    <row r="2" spans="1:6">
      <c r="A2" s="52" t="s">
        <v>53</v>
      </c>
      <c r="B2" s="49"/>
      <c r="C2" s="49"/>
      <c r="D2" s="50"/>
      <c r="E2" s="49"/>
      <c r="F2" s="49"/>
    </row>
    <row r="3" spans="1:6">
      <c r="A3" s="115" t="s">
        <v>48</v>
      </c>
      <c r="B3" s="115" t="s">
        <v>49</v>
      </c>
      <c r="C3" s="115" t="s">
        <v>0</v>
      </c>
      <c r="D3" s="115" t="s">
        <v>1</v>
      </c>
      <c r="E3" s="116" t="s">
        <v>2</v>
      </c>
      <c r="F3" s="116" t="s">
        <v>3</v>
      </c>
    </row>
    <row r="4" spans="1:6">
      <c r="A4" s="18">
        <v>1</v>
      </c>
      <c r="B4" s="57" t="s">
        <v>30</v>
      </c>
      <c r="C4" s="57" t="s">
        <v>31</v>
      </c>
      <c r="D4" s="7" t="s">
        <v>32</v>
      </c>
      <c r="E4" s="8">
        <v>0</v>
      </c>
      <c r="F4" s="8">
        <f>E4*A4</f>
        <v>0</v>
      </c>
    </row>
    <row r="5" spans="1:6">
      <c r="A5" s="18">
        <v>2</v>
      </c>
      <c r="B5" s="57" t="s">
        <v>4</v>
      </c>
      <c r="C5" s="57" t="s">
        <v>56</v>
      </c>
      <c r="D5" s="7" t="s">
        <v>50</v>
      </c>
      <c r="E5" s="8">
        <v>0</v>
      </c>
      <c r="F5" s="8">
        <f t="shared" ref="F5:F20" si="0">E5*A5</f>
        <v>0</v>
      </c>
    </row>
    <row r="6" spans="1:6">
      <c r="A6" s="18">
        <v>1</v>
      </c>
      <c r="B6" s="57" t="s">
        <v>11</v>
      </c>
      <c r="C6" s="57" t="s">
        <v>58</v>
      </c>
      <c r="D6" s="7" t="s">
        <v>180</v>
      </c>
      <c r="E6" s="8">
        <v>0</v>
      </c>
      <c r="F6" s="8">
        <f t="shared" si="0"/>
        <v>0</v>
      </c>
    </row>
    <row r="7" spans="1:6">
      <c r="A7" s="18">
        <v>2</v>
      </c>
      <c r="B7" s="57" t="s">
        <v>11</v>
      </c>
      <c r="C7" s="57" t="s">
        <v>51</v>
      </c>
      <c r="D7" s="7" t="s">
        <v>52</v>
      </c>
      <c r="E7" s="8">
        <v>0</v>
      </c>
      <c r="F7" s="8">
        <f t="shared" si="0"/>
        <v>0</v>
      </c>
    </row>
    <row r="8" spans="1:6">
      <c r="A8" s="18">
        <v>1</v>
      </c>
      <c r="B8" s="57" t="s">
        <v>11</v>
      </c>
      <c r="C8" s="57" t="s">
        <v>166</v>
      </c>
      <c r="D8" s="7" t="s">
        <v>12</v>
      </c>
      <c r="E8" s="8">
        <v>0</v>
      </c>
      <c r="F8" s="8">
        <f t="shared" si="0"/>
        <v>0</v>
      </c>
    </row>
    <row r="9" spans="1:6">
      <c r="A9" s="18">
        <v>1</v>
      </c>
      <c r="B9" s="57" t="s">
        <v>11</v>
      </c>
      <c r="C9" s="57" t="s">
        <v>170</v>
      </c>
      <c r="D9" s="7" t="s">
        <v>171</v>
      </c>
      <c r="E9" s="8">
        <v>0</v>
      </c>
      <c r="F9" s="8">
        <f t="shared" si="0"/>
        <v>0</v>
      </c>
    </row>
    <row r="10" spans="1:6">
      <c r="A10" s="18">
        <v>1</v>
      </c>
      <c r="B10" s="57" t="s">
        <v>11</v>
      </c>
      <c r="C10" s="57" t="s">
        <v>14</v>
      </c>
      <c r="D10" s="7" t="s">
        <v>15</v>
      </c>
      <c r="E10" s="8">
        <v>0</v>
      </c>
      <c r="F10" s="8">
        <f t="shared" si="0"/>
        <v>0</v>
      </c>
    </row>
    <row r="11" spans="1:6">
      <c r="A11" s="18">
        <v>1</v>
      </c>
      <c r="B11" s="3" t="s">
        <v>11</v>
      </c>
      <c r="C11" s="3" t="s">
        <v>187</v>
      </c>
      <c r="D11" s="3" t="s">
        <v>189</v>
      </c>
      <c r="E11" s="8">
        <v>0</v>
      </c>
      <c r="F11" s="8">
        <f t="shared" si="0"/>
        <v>0</v>
      </c>
    </row>
    <row r="12" spans="1:6">
      <c r="A12" s="18">
        <v>1</v>
      </c>
      <c r="B12" s="3" t="s">
        <v>11</v>
      </c>
      <c r="C12" s="3" t="s">
        <v>188</v>
      </c>
      <c r="D12" s="3" t="s">
        <v>190</v>
      </c>
      <c r="E12" s="8">
        <v>0</v>
      </c>
      <c r="F12" s="8">
        <f t="shared" si="0"/>
        <v>0</v>
      </c>
    </row>
    <row r="13" spans="1:6">
      <c r="A13" s="69">
        <v>1</v>
      </c>
      <c r="B13" s="70" t="s">
        <v>11</v>
      </c>
      <c r="C13" s="70" t="s">
        <v>154</v>
      </c>
      <c r="D13" s="71" t="s">
        <v>155</v>
      </c>
      <c r="E13" s="8">
        <v>0</v>
      </c>
      <c r="F13" s="8">
        <f t="shared" si="0"/>
        <v>0</v>
      </c>
    </row>
    <row r="14" spans="1:6" s="1" customFormat="1">
      <c r="A14" s="18">
        <v>2</v>
      </c>
      <c r="B14" s="57" t="s">
        <v>5</v>
      </c>
      <c r="C14" s="43" t="s">
        <v>7</v>
      </c>
      <c r="D14" s="7" t="s">
        <v>39</v>
      </c>
      <c r="E14" s="8">
        <v>0</v>
      </c>
      <c r="F14" s="8">
        <f t="shared" si="0"/>
        <v>0</v>
      </c>
    </row>
    <row r="15" spans="1:6">
      <c r="A15" s="18">
        <v>2</v>
      </c>
      <c r="B15" s="57" t="s">
        <v>16</v>
      </c>
      <c r="C15" s="57" t="s">
        <v>20</v>
      </c>
      <c r="D15" s="7" t="s">
        <v>21</v>
      </c>
      <c r="E15" s="8">
        <v>0</v>
      </c>
      <c r="F15" s="8">
        <f t="shared" si="0"/>
        <v>0</v>
      </c>
    </row>
    <row r="16" spans="1:6">
      <c r="A16" s="18">
        <v>2</v>
      </c>
      <c r="B16" s="57" t="s">
        <v>40</v>
      </c>
      <c r="C16" s="57" t="s">
        <v>47</v>
      </c>
      <c r="D16" s="7" t="s">
        <v>44</v>
      </c>
      <c r="E16" s="8">
        <v>0</v>
      </c>
      <c r="F16" s="8">
        <f t="shared" si="0"/>
        <v>0</v>
      </c>
    </row>
    <row r="17" spans="1:9">
      <c r="A17" s="18">
        <v>1</v>
      </c>
      <c r="B17" s="57" t="s">
        <v>36</v>
      </c>
      <c r="C17" s="57" t="s">
        <v>37</v>
      </c>
      <c r="D17" s="7" t="s">
        <v>38</v>
      </c>
      <c r="E17" s="8">
        <v>0</v>
      </c>
      <c r="F17" s="8">
        <f t="shared" si="0"/>
        <v>0</v>
      </c>
    </row>
    <row r="18" spans="1:9">
      <c r="A18" s="18">
        <v>1</v>
      </c>
      <c r="B18" s="57" t="s">
        <v>24</v>
      </c>
      <c r="C18" s="57" t="s">
        <v>54</v>
      </c>
      <c r="D18" s="7" t="s">
        <v>55</v>
      </c>
      <c r="E18" s="8">
        <v>0</v>
      </c>
      <c r="F18" s="8">
        <f t="shared" si="0"/>
        <v>0</v>
      </c>
    </row>
    <row r="19" spans="1:9">
      <c r="A19" s="18">
        <v>1</v>
      </c>
      <c r="B19" s="57" t="s">
        <v>24</v>
      </c>
      <c r="C19" s="57" t="s">
        <v>25</v>
      </c>
      <c r="D19" s="7" t="s">
        <v>26</v>
      </c>
      <c r="E19" s="8">
        <v>0</v>
      </c>
      <c r="F19" s="8">
        <f t="shared" si="0"/>
        <v>0</v>
      </c>
    </row>
    <row r="20" spans="1:9">
      <c r="A20" s="18">
        <v>2</v>
      </c>
      <c r="B20" s="57" t="s">
        <v>8</v>
      </c>
      <c r="C20" s="57" t="s">
        <v>9</v>
      </c>
      <c r="D20" s="7" t="s">
        <v>10</v>
      </c>
      <c r="E20" s="8">
        <v>0</v>
      </c>
      <c r="F20" s="8">
        <f t="shared" si="0"/>
        <v>0</v>
      </c>
    </row>
    <row r="21" spans="1:9">
      <c r="A21" s="18">
        <v>2</v>
      </c>
      <c r="B21" s="57" t="s">
        <v>27</v>
      </c>
      <c r="C21" s="57" t="s">
        <v>28</v>
      </c>
      <c r="D21" s="7" t="s">
        <v>29</v>
      </c>
      <c r="E21" s="8">
        <v>0</v>
      </c>
      <c r="F21" s="8">
        <f>E21*A21</f>
        <v>0</v>
      </c>
    </row>
    <row r="22" spans="1:9">
      <c r="A22" s="69">
        <v>1</v>
      </c>
      <c r="B22" s="70" t="s">
        <v>102</v>
      </c>
      <c r="C22" s="70" t="s">
        <v>103</v>
      </c>
      <c r="D22" s="71" t="s">
        <v>104</v>
      </c>
      <c r="E22" s="72">
        <v>0</v>
      </c>
      <c r="F22" s="8">
        <f>E22*A22</f>
        <v>0</v>
      </c>
    </row>
    <row r="23" spans="1:9">
      <c r="A23" s="79" t="s">
        <v>3</v>
      </c>
      <c r="B23" s="57"/>
      <c r="C23" s="57"/>
      <c r="D23" s="7"/>
      <c r="E23" s="7"/>
      <c r="F23" s="80">
        <f>SUM(F4:F22)</f>
        <v>0</v>
      </c>
    </row>
    <row r="24" spans="1:9">
      <c r="A24" s="144"/>
      <c r="B24" s="54"/>
      <c r="C24" s="54"/>
      <c r="D24" s="41"/>
      <c r="E24" s="41"/>
      <c r="F24" s="147"/>
    </row>
    <row r="25" spans="1:9">
      <c r="A25" s="53"/>
      <c r="B25" s="54"/>
      <c r="C25" s="54"/>
      <c r="D25" s="41"/>
      <c r="E25" s="42"/>
      <c r="F25" s="42"/>
    </row>
    <row r="26" spans="1:9">
      <c r="A26" s="51" t="s">
        <v>69</v>
      </c>
      <c r="F26" s="19"/>
    </row>
    <row r="27" spans="1:9">
      <c r="A27" s="31" t="s">
        <v>48</v>
      </c>
      <c r="B27" s="32" t="s">
        <v>49</v>
      </c>
      <c r="C27" s="32" t="s">
        <v>0</v>
      </c>
      <c r="D27" s="32" t="s">
        <v>1</v>
      </c>
      <c r="E27" s="33" t="s">
        <v>2</v>
      </c>
      <c r="F27" s="34" t="s">
        <v>3</v>
      </c>
    </row>
    <row r="28" spans="1:9">
      <c r="A28" s="35">
        <v>1</v>
      </c>
      <c r="B28" s="57"/>
      <c r="C28" s="57"/>
      <c r="D28" s="57" t="s">
        <v>59</v>
      </c>
      <c r="E28" s="67">
        <v>0</v>
      </c>
      <c r="F28" s="152">
        <f t="shared" ref="F28:F29" si="1">SUM(E28)</f>
        <v>0</v>
      </c>
    </row>
    <row r="29" spans="1:9">
      <c r="A29" s="35">
        <v>1</v>
      </c>
      <c r="B29" s="57"/>
      <c r="C29" s="57"/>
      <c r="D29" s="57" t="s">
        <v>60</v>
      </c>
      <c r="E29" s="67">
        <v>0</v>
      </c>
      <c r="F29" s="152">
        <f t="shared" si="1"/>
        <v>0</v>
      </c>
      <c r="G29" s="1"/>
      <c r="I29" s="1"/>
    </row>
    <row r="30" spans="1:9">
      <c r="A30" s="151" t="s">
        <v>3</v>
      </c>
      <c r="B30" s="149"/>
      <c r="C30" s="149"/>
      <c r="D30" s="150"/>
      <c r="E30" s="150"/>
      <c r="F30" s="153">
        <f>SUM(F28+F29)</f>
        <v>0</v>
      </c>
    </row>
    <row r="31" spans="1:9">
      <c r="A31" s="142"/>
      <c r="B31" s="49"/>
      <c r="C31" s="54"/>
      <c r="D31" s="41"/>
      <c r="E31" s="42"/>
      <c r="F31" s="143"/>
    </row>
    <row r="32" spans="1:9">
      <c r="A32" s="144"/>
      <c r="B32" s="145"/>
      <c r="C32" s="145"/>
      <c r="D32" s="146" t="s">
        <v>81</v>
      </c>
      <c r="E32" s="50"/>
      <c r="F32" s="147">
        <f>SUM(F23+F30)</f>
        <v>0</v>
      </c>
    </row>
  </sheetData>
  <pageMargins left="0.7" right="0.7" top="0.75" bottom="0.75" header="0.3" footer="0.3"/>
  <pageSetup paperSize="17" orientation="landscape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zoomScaleNormal="100" workbookViewId="0">
      <selection activeCell="D28" sqref="D28"/>
    </sheetView>
  </sheetViews>
  <sheetFormatPr defaultRowHeight="15"/>
  <cols>
    <col min="1" max="1" width="12.42578125" style="17" customWidth="1"/>
    <col min="2" max="2" width="19.140625" customWidth="1"/>
    <col min="3" max="3" width="26.85546875" bestFit="1" customWidth="1"/>
    <col min="4" max="4" width="83.28515625" customWidth="1"/>
    <col min="5" max="5" width="14" customWidth="1"/>
    <col min="6" max="6" width="12.7109375" customWidth="1"/>
  </cols>
  <sheetData>
    <row r="1" spans="1:6">
      <c r="A1" s="46"/>
      <c r="B1" s="47"/>
      <c r="C1" s="47"/>
      <c r="D1" s="48" t="s">
        <v>82</v>
      </c>
      <c r="E1" s="47"/>
      <c r="F1" s="47"/>
    </row>
    <row r="2" spans="1:6">
      <c r="A2" s="51"/>
      <c r="B2" s="49"/>
      <c r="C2" s="49"/>
      <c r="D2" s="50"/>
      <c r="E2" s="49"/>
      <c r="F2" s="49"/>
    </row>
    <row r="3" spans="1:6">
      <c r="A3" s="115" t="s">
        <v>48</v>
      </c>
      <c r="B3" s="115" t="s">
        <v>49</v>
      </c>
      <c r="C3" s="115" t="s">
        <v>0</v>
      </c>
      <c r="D3" s="115" t="s">
        <v>1</v>
      </c>
      <c r="E3" s="116" t="s">
        <v>2</v>
      </c>
      <c r="F3" s="116" t="s">
        <v>3</v>
      </c>
    </row>
    <row r="4" spans="1:6">
      <c r="A4" s="18">
        <v>2</v>
      </c>
      <c r="B4" s="57" t="s">
        <v>30</v>
      </c>
      <c r="C4" s="57" t="s">
        <v>31</v>
      </c>
      <c r="D4" s="7" t="s">
        <v>32</v>
      </c>
      <c r="E4" s="8">
        <v>0</v>
      </c>
      <c r="F4" s="8">
        <f t="shared" ref="F4:F22" si="0">E4*A4</f>
        <v>0</v>
      </c>
    </row>
    <row r="5" spans="1:6">
      <c r="A5" s="18">
        <v>2</v>
      </c>
      <c r="B5" s="57" t="s">
        <v>4</v>
      </c>
      <c r="C5" s="57" t="s">
        <v>56</v>
      </c>
      <c r="D5" s="7" t="s">
        <v>50</v>
      </c>
      <c r="E5" s="8">
        <v>0</v>
      </c>
      <c r="F5" s="8">
        <f t="shared" si="0"/>
        <v>0</v>
      </c>
    </row>
    <row r="6" spans="1:6">
      <c r="A6" s="18">
        <v>2</v>
      </c>
      <c r="B6" s="57" t="s">
        <v>11</v>
      </c>
      <c r="C6" s="57" t="s">
        <v>41</v>
      </c>
      <c r="D6" s="7" t="s">
        <v>179</v>
      </c>
      <c r="E6" s="8">
        <v>0</v>
      </c>
      <c r="F6" s="8">
        <f t="shared" si="0"/>
        <v>0</v>
      </c>
    </row>
    <row r="7" spans="1:6">
      <c r="A7" s="18">
        <v>2</v>
      </c>
      <c r="B7" s="57" t="s">
        <v>11</v>
      </c>
      <c r="C7" s="57" t="s">
        <v>51</v>
      </c>
      <c r="D7" s="7" t="s">
        <v>52</v>
      </c>
      <c r="E7" s="8">
        <v>0</v>
      </c>
      <c r="F7" s="8">
        <f t="shared" si="0"/>
        <v>0</v>
      </c>
    </row>
    <row r="8" spans="1:6">
      <c r="A8" s="18">
        <v>2</v>
      </c>
      <c r="B8" s="57" t="s">
        <v>11</v>
      </c>
      <c r="C8" s="57" t="s">
        <v>166</v>
      </c>
      <c r="D8" s="7" t="s">
        <v>12</v>
      </c>
      <c r="E8" s="8">
        <v>0</v>
      </c>
      <c r="F8" s="8">
        <f t="shared" si="0"/>
        <v>0</v>
      </c>
    </row>
    <row r="9" spans="1:6">
      <c r="A9" s="18">
        <v>2</v>
      </c>
      <c r="B9" s="57" t="s">
        <v>11</v>
      </c>
      <c r="C9" s="57" t="s">
        <v>169</v>
      </c>
      <c r="D9" s="7" t="s">
        <v>13</v>
      </c>
      <c r="E9" s="8">
        <v>0</v>
      </c>
      <c r="F9" s="8">
        <f t="shared" si="0"/>
        <v>0</v>
      </c>
    </row>
    <row r="10" spans="1:6">
      <c r="A10" s="18">
        <v>2</v>
      </c>
      <c r="B10" s="57" t="s">
        <v>11</v>
      </c>
      <c r="C10" s="57" t="s">
        <v>14</v>
      </c>
      <c r="D10" s="7" t="s">
        <v>15</v>
      </c>
      <c r="E10" s="8">
        <v>0</v>
      </c>
      <c r="F10" s="8">
        <f t="shared" si="0"/>
        <v>0</v>
      </c>
    </row>
    <row r="11" spans="1:6">
      <c r="A11" s="18">
        <v>2</v>
      </c>
      <c r="B11" s="57" t="s">
        <v>11</v>
      </c>
      <c r="C11" s="57" t="s">
        <v>18</v>
      </c>
      <c r="D11" s="7" t="s">
        <v>19</v>
      </c>
      <c r="E11" s="8">
        <v>0</v>
      </c>
      <c r="F11" s="8">
        <f t="shared" si="0"/>
        <v>0</v>
      </c>
    </row>
    <row r="12" spans="1:6">
      <c r="A12" s="18">
        <v>2</v>
      </c>
      <c r="B12" s="57" t="s">
        <v>11</v>
      </c>
      <c r="C12" s="57" t="s">
        <v>22</v>
      </c>
      <c r="D12" s="7" t="s">
        <v>23</v>
      </c>
      <c r="E12" s="8">
        <v>0</v>
      </c>
      <c r="F12" s="8">
        <f t="shared" si="0"/>
        <v>0</v>
      </c>
    </row>
    <row r="13" spans="1:6">
      <c r="A13" s="18">
        <v>2</v>
      </c>
      <c r="B13" s="3" t="s">
        <v>11</v>
      </c>
      <c r="C13" s="3" t="s">
        <v>187</v>
      </c>
      <c r="D13" s="3" t="s">
        <v>189</v>
      </c>
      <c r="E13" s="8">
        <v>0</v>
      </c>
      <c r="F13" s="8">
        <f t="shared" si="0"/>
        <v>0</v>
      </c>
    </row>
    <row r="14" spans="1:6">
      <c r="A14" s="18">
        <v>2</v>
      </c>
      <c r="B14" s="3" t="s">
        <v>11</v>
      </c>
      <c r="C14" s="3" t="s">
        <v>188</v>
      </c>
      <c r="D14" s="3" t="s">
        <v>190</v>
      </c>
      <c r="E14" s="8">
        <v>0</v>
      </c>
      <c r="F14" s="8">
        <f t="shared" si="0"/>
        <v>0</v>
      </c>
    </row>
    <row r="15" spans="1:6" ht="45">
      <c r="A15" s="18">
        <v>2</v>
      </c>
      <c r="B15" s="57" t="s">
        <v>17</v>
      </c>
      <c r="C15" s="57" t="s">
        <v>46</v>
      </c>
      <c r="D15" s="44" t="s">
        <v>114</v>
      </c>
      <c r="E15" s="8">
        <v>0</v>
      </c>
      <c r="F15" s="8">
        <f>E15*A15</f>
        <v>0</v>
      </c>
    </row>
    <row r="16" spans="1:6">
      <c r="A16" s="174">
        <v>1</v>
      </c>
      <c r="B16" s="133" t="s">
        <v>191</v>
      </c>
      <c r="C16" s="57" t="s">
        <v>192</v>
      </c>
      <c r="D16" s="7" t="s">
        <v>193</v>
      </c>
      <c r="E16" s="8">
        <v>0</v>
      </c>
      <c r="F16" s="8">
        <f>E16*A16</f>
        <v>0</v>
      </c>
    </row>
    <row r="17" spans="1:6">
      <c r="A17" s="18">
        <v>4</v>
      </c>
      <c r="B17" s="57" t="s">
        <v>33</v>
      </c>
      <c r="C17" s="57" t="s">
        <v>34</v>
      </c>
      <c r="D17" s="7" t="s">
        <v>35</v>
      </c>
      <c r="E17" s="8">
        <v>0</v>
      </c>
      <c r="F17" s="8">
        <f t="shared" si="0"/>
        <v>0</v>
      </c>
    </row>
    <row r="18" spans="1:6">
      <c r="A18" s="18">
        <v>2</v>
      </c>
      <c r="B18" s="57" t="s">
        <v>16</v>
      </c>
      <c r="C18" s="57" t="s">
        <v>20</v>
      </c>
      <c r="D18" s="7" t="s">
        <v>21</v>
      </c>
      <c r="E18" s="8">
        <v>0</v>
      </c>
      <c r="F18" s="8">
        <f t="shared" si="0"/>
        <v>0</v>
      </c>
    </row>
    <row r="19" spans="1:6">
      <c r="A19" s="18">
        <v>2</v>
      </c>
      <c r="B19" s="57" t="s">
        <v>40</v>
      </c>
      <c r="C19" s="57" t="s">
        <v>47</v>
      </c>
      <c r="D19" s="7" t="s">
        <v>44</v>
      </c>
      <c r="E19" s="8">
        <v>0</v>
      </c>
      <c r="F19" s="8">
        <f t="shared" si="0"/>
        <v>0</v>
      </c>
    </row>
    <row r="20" spans="1:6">
      <c r="A20" s="18">
        <v>2</v>
      </c>
      <c r="B20" s="57" t="s">
        <v>36</v>
      </c>
      <c r="C20" s="57" t="s">
        <v>37</v>
      </c>
      <c r="D20" s="7" t="s">
        <v>38</v>
      </c>
      <c r="E20" s="8">
        <v>0</v>
      </c>
      <c r="F20" s="8">
        <f t="shared" si="0"/>
        <v>0</v>
      </c>
    </row>
    <row r="21" spans="1:6">
      <c r="A21" s="18">
        <v>2</v>
      </c>
      <c r="B21" s="57" t="s">
        <v>24</v>
      </c>
      <c r="C21" s="57" t="s">
        <v>54</v>
      </c>
      <c r="D21" s="7" t="s">
        <v>55</v>
      </c>
      <c r="E21" s="8">
        <v>0</v>
      </c>
      <c r="F21" s="8">
        <f>E21*A21</f>
        <v>0</v>
      </c>
    </row>
    <row r="22" spans="1:6">
      <c r="A22" s="18">
        <v>2</v>
      </c>
      <c r="B22" s="57" t="s">
        <v>24</v>
      </c>
      <c r="C22" s="57" t="s">
        <v>25</v>
      </c>
      <c r="D22" s="7" t="s">
        <v>26</v>
      </c>
      <c r="E22" s="8">
        <v>0</v>
      </c>
      <c r="F22" s="8">
        <f t="shared" si="0"/>
        <v>0</v>
      </c>
    </row>
    <row r="23" spans="1:6">
      <c r="A23" s="18">
        <v>2</v>
      </c>
      <c r="B23" s="57" t="s">
        <v>27</v>
      </c>
      <c r="C23" s="57" t="s">
        <v>28</v>
      </c>
      <c r="D23" s="7" t="s">
        <v>29</v>
      </c>
      <c r="E23" s="8">
        <v>0</v>
      </c>
      <c r="F23" s="8">
        <f>E23*A23</f>
        <v>0</v>
      </c>
    </row>
    <row r="24" spans="1:6">
      <c r="A24" s="69">
        <v>2</v>
      </c>
      <c r="B24" s="70" t="s">
        <v>102</v>
      </c>
      <c r="C24" s="70" t="s">
        <v>103</v>
      </c>
      <c r="D24" s="71" t="s">
        <v>104</v>
      </c>
      <c r="E24" s="8">
        <v>0</v>
      </c>
      <c r="F24" s="8">
        <f>E24*A24</f>
        <v>0</v>
      </c>
    </row>
    <row r="25" spans="1:6">
      <c r="A25" s="79" t="s">
        <v>3</v>
      </c>
      <c r="B25" s="57"/>
      <c r="C25" s="57"/>
      <c r="D25" s="7"/>
      <c r="E25" s="7"/>
      <c r="F25" s="80">
        <f>SUM(F4:F24)</f>
        <v>0</v>
      </c>
    </row>
    <row r="27" spans="1:6">
      <c r="F27" s="42"/>
    </row>
    <row r="28" spans="1:6">
      <c r="A28" s="145" t="s">
        <v>184</v>
      </c>
      <c r="B28" s="145"/>
      <c r="C28" s="145"/>
      <c r="D28" s="146"/>
      <c r="E28" s="50"/>
      <c r="F28" s="147"/>
    </row>
    <row r="29" spans="1:6">
      <c r="A29" s="21" t="s">
        <v>48</v>
      </c>
      <c r="B29" s="22" t="s">
        <v>49</v>
      </c>
      <c r="C29" s="22" t="s">
        <v>0</v>
      </c>
      <c r="D29" s="22" t="s">
        <v>1</v>
      </c>
      <c r="E29" s="23" t="s">
        <v>2</v>
      </c>
      <c r="F29" s="24" t="s">
        <v>3</v>
      </c>
    </row>
    <row r="30" spans="1:6">
      <c r="A30" s="137">
        <v>1</v>
      </c>
      <c r="B30" s="138" t="s">
        <v>5</v>
      </c>
      <c r="C30" s="138" t="s">
        <v>113</v>
      </c>
      <c r="D30" s="139" t="s">
        <v>144</v>
      </c>
      <c r="E30" s="157">
        <v>0</v>
      </c>
      <c r="F30" s="158">
        <f>E30*A30</f>
        <v>0</v>
      </c>
    </row>
    <row r="31" spans="1:6">
      <c r="A31" s="137" t="s">
        <v>3</v>
      </c>
      <c r="B31" s="138"/>
      <c r="C31" s="138"/>
      <c r="D31" s="139"/>
      <c r="E31" s="139"/>
      <c r="F31" s="158">
        <f>SUBTOTAL(109,Table46[Total])</f>
        <v>0</v>
      </c>
    </row>
    <row r="32" spans="1:6">
      <c r="F32" s="42"/>
    </row>
    <row r="33" spans="1:9">
      <c r="F33" s="42"/>
    </row>
    <row r="34" spans="1:9">
      <c r="A34" s="145" t="s">
        <v>185</v>
      </c>
      <c r="B34" s="145"/>
      <c r="C34" s="145"/>
      <c r="D34" s="146"/>
      <c r="E34" s="50"/>
      <c r="F34" s="147"/>
    </row>
    <row r="35" spans="1:9">
      <c r="A35" s="31" t="s">
        <v>48</v>
      </c>
      <c r="B35" s="32" t="s">
        <v>49</v>
      </c>
      <c r="C35" s="32" t="s">
        <v>0</v>
      </c>
      <c r="D35" s="32" t="s">
        <v>1</v>
      </c>
      <c r="E35" s="33" t="s">
        <v>2</v>
      </c>
      <c r="F35" s="34" t="s">
        <v>3</v>
      </c>
    </row>
    <row r="36" spans="1:9">
      <c r="A36" s="37">
        <v>1</v>
      </c>
      <c r="B36" s="38" t="s">
        <v>5</v>
      </c>
      <c r="C36" s="38" t="s">
        <v>7</v>
      </c>
      <c r="D36" s="39" t="s">
        <v>112</v>
      </c>
      <c r="E36" s="163">
        <v>0</v>
      </c>
      <c r="F36" s="40">
        <f>E36*A36</f>
        <v>0</v>
      </c>
    </row>
    <row r="37" spans="1:9">
      <c r="A37" s="37" t="s">
        <v>3</v>
      </c>
      <c r="B37" s="38"/>
      <c r="C37" s="38"/>
      <c r="D37" s="39"/>
      <c r="E37" s="39"/>
      <c r="F37" s="40">
        <f>SUBTOTAL(109,Table47[Total])</f>
        <v>0</v>
      </c>
    </row>
    <row r="38" spans="1:9">
      <c r="A38" s="53"/>
      <c r="B38" s="54"/>
      <c r="C38" s="54"/>
      <c r="D38" s="41"/>
      <c r="E38" s="42"/>
      <c r="F38" s="42"/>
    </row>
    <row r="39" spans="1:9">
      <c r="A39" s="25"/>
      <c r="B39" s="26"/>
      <c r="C39" s="26"/>
      <c r="D39" s="27"/>
      <c r="E39" s="28"/>
      <c r="F39" s="28"/>
    </row>
    <row r="40" spans="1:9">
      <c r="A40" s="51" t="s">
        <v>69</v>
      </c>
      <c r="F40" s="19"/>
    </row>
    <row r="41" spans="1:9">
      <c r="A41" s="31" t="s">
        <v>48</v>
      </c>
      <c r="B41" s="32" t="s">
        <v>49</v>
      </c>
      <c r="C41" s="32" t="s">
        <v>0</v>
      </c>
      <c r="D41" s="32" t="s">
        <v>1</v>
      </c>
      <c r="E41" s="33" t="s">
        <v>2</v>
      </c>
      <c r="F41" s="33" t="s">
        <v>3</v>
      </c>
      <c r="I41" s="1"/>
    </row>
    <row r="42" spans="1:9">
      <c r="A42" s="35">
        <v>2</v>
      </c>
      <c r="B42" s="57"/>
      <c r="C42" s="57"/>
      <c r="D42" s="56" t="s">
        <v>59</v>
      </c>
      <c r="E42" s="66">
        <v>0</v>
      </c>
      <c r="F42" s="88">
        <f>Table45[[#This Row],[QUANTITY]]*Table45[[#This Row],[Price Each]]</f>
        <v>0</v>
      </c>
    </row>
    <row r="43" spans="1:9" s="1" customFormat="1">
      <c r="A43" s="37">
        <v>2</v>
      </c>
      <c r="B43" s="38"/>
      <c r="C43" s="38"/>
      <c r="D43" s="38" t="s">
        <v>60</v>
      </c>
      <c r="E43" s="148">
        <v>0</v>
      </c>
      <c r="F43" s="86">
        <f>Table45[[#This Row],[QUANTITY]]*Table45[[#This Row],[Price Each]]</f>
        <v>0</v>
      </c>
    </row>
    <row r="44" spans="1:9">
      <c r="A44" s="108" t="s">
        <v>3</v>
      </c>
      <c r="B44" s="109"/>
      <c r="C44" s="109"/>
      <c r="D44" s="177"/>
      <c r="E44" s="177"/>
      <c r="F44" s="111">
        <f>SUBTOTAL(109,Table45[Total])</f>
        <v>0</v>
      </c>
    </row>
    <row r="45" spans="1:9">
      <c r="A45" s="142"/>
      <c r="B45" s="49"/>
      <c r="C45" s="54"/>
      <c r="D45" s="41"/>
      <c r="E45" s="42"/>
      <c r="F45" s="143"/>
    </row>
    <row r="46" spans="1:9">
      <c r="A46" s="144"/>
      <c r="B46" s="145"/>
      <c r="C46" s="145"/>
      <c r="D46" s="146" t="s">
        <v>81</v>
      </c>
      <c r="E46" s="50"/>
      <c r="F46" s="147">
        <f>SUM(F25,Table46[[#Totals],[Total]],Table47[[#Totals],[Total]],Table45[[#Totals],[Total]])</f>
        <v>0</v>
      </c>
    </row>
  </sheetData>
  <pageMargins left="0.7" right="0.7" top="0.75" bottom="0.75" header="0.3" footer="0.3"/>
  <pageSetup paperSize="17" scale="77" orientation="landscape" r:id="rId1"/>
  <drawing r:id="rId2"/>
  <tableParts count="4">
    <tablePart r:id="rId3"/>
    <tablePart r:id="rId4"/>
    <tablePart r:id="rId5"/>
    <tablePart r:id="rId6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A39" sqref="A39"/>
    </sheetView>
  </sheetViews>
  <sheetFormatPr defaultRowHeight="15"/>
  <cols>
    <col min="1" max="1" width="23.42578125" customWidth="1"/>
    <col min="2" max="2" width="21.85546875" customWidth="1"/>
    <col min="3" max="3" width="32" customWidth="1"/>
    <col min="4" max="4" width="24.5703125" customWidth="1"/>
    <col min="5" max="5" width="26.85546875" customWidth="1"/>
    <col min="6" max="6" width="32.42578125" customWidth="1"/>
  </cols>
  <sheetData>
    <row r="1" spans="1:6">
      <c r="A1" t="s">
        <v>53</v>
      </c>
    </row>
    <row r="2" spans="1:6">
      <c r="A2" t="s">
        <v>48</v>
      </c>
      <c r="B2" t="s">
        <v>49</v>
      </c>
      <c r="C2" t="s">
        <v>0</v>
      </c>
      <c r="D2" t="s">
        <v>1</v>
      </c>
      <c r="E2" t="s">
        <v>2</v>
      </c>
      <c r="F2" t="s">
        <v>3</v>
      </c>
    </row>
    <row r="3" spans="1:6">
      <c r="A3">
        <v>1</v>
      </c>
      <c r="B3" t="s">
        <v>30</v>
      </c>
      <c r="C3" t="s">
        <v>31</v>
      </c>
      <c r="D3" t="s">
        <v>32</v>
      </c>
      <c r="E3" s="190">
        <v>0</v>
      </c>
      <c r="F3" s="190">
        <v>0</v>
      </c>
    </row>
    <row r="4" spans="1:6">
      <c r="A4">
        <v>1</v>
      </c>
      <c r="B4" t="s">
        <v>4</v>
      </c>
      <c r="C4" t="s">
        <v>56</v>
      </c>
      <c r="D4" t="s">
        <v>50</v>
      </c>
      <c r="E4" s="190">
        <v>0</v>
      </c>
      <c r="F4" s="190">
        <v>0</v>
      </c>
    </row>
    <row r="5" spans="1:6">
      <c r="A5">
        <v>1</v>
      </c>
      <c r="B5" t="s">
        <v>11</v>
      </c>
      <c r="C5" t="s">
        <v>41</v>
      </c>
      <c r="D5" t="s">
        <v>179</v>
      </c>
      <c r="E5" s="190">
        <v>0</v>
      </c>
      <c r="F5" s="190">
        <v>0</v>
      </c>
    </row>
    <row r="6" spans="1:6">
      <c r="A6">
        <v>1</v>
      </c>
      <c r="B6" t="s">
        <v>11</v>
      </c>
      <c r="C6" t="s">
        <v>51</v>
      </c>
      <c r="D6" t="s">
        <v>52</v>
      </c>
      <c r="E6" s="190">
        <v>0</v>
      </c>
      <c r="F6" s="190">
        <v>0</v>
      </c>
    </row>
    <row r="7" spans="1:6">
      <c r="A7">
        <v>1</v>
      </c>
      <c r="B7" t="s">
        <v>11</v>
      </c>
      <c r="C7" t="s">
        <v>166</v>
      </c>
      <c r="D7" t="s">
        <v>12</v>
      </c>
      <c r="E7" s="190">
        <v>0</v>
      </c>
      <c r="F7" s="190">
        <v>0</v>
      </c>
    </row>
    <row r="8" spans="1:6">
      <c r="A8">
        <v>1</v>
      </c>
      <c r="B8" t="s">
        <v>11</v>
      </c>
      <c r="C8" t="s">
        <v>169</v>
      </c>
      <c r="D8" t="s">
        <v>13</v>
      </c>
      <c r="E8" s="190">
        <v>0</v>
      </c>
      <c r="F8" s="190">
        <v>0</v>
      </c>
    </row>
    <row r="9" spans="1:6">
      <c r="A9">
        <v>1</v>
      </c>
      <c r="B9" t="s">
        <v>11</v>
      </c>
      <c r="C9" t="s">
        <v>14</v>
      </c>
      <c r="D9" t="s">
        <v>15</v>
      </c>
      <c r="E9" s="190">
        <v>0</v>
      </c>
      <c r="F9" s="190">
        <v>0</v>
      </c>
    </row>
    <row r="10" spans="1:6">
      <c r="A10">
        <v>1</v>
      </c>
      <c r="B10" t="s">
        <v>11</v>
      </c>
      <c r="C10" t="s">
        <v>18</v>
      </c>
      <c r="D10" t="s">
        <v>19</v>
      </c>
      <c r="E10" s="190">
        <v>0</v>
      </c>
      <c r="F10" s="190">
        <v>0</v>
      </c>
    </row>
    <row r="11" spans="1:6">
      <c r="A11">
        <v>1</v>
      </c>
      <c r="B11" t="s">
        <v>11</v>
      </c>
      <c r="C11" t="s">
        <v>22</v>
      </c>
      <c r="D11" t="s">
        <v>23</v>
      </c>
      <c r="E11" s="190">
        <v>0</v>
      </c>
      <c r="F11" s="190">
        <v>0</v>
      </c>
    </row>
    <row r="12" spans="1:6">
      <c r="A12">
        <v>1</v>
      </c>
      <c r="B12" t="s">
        <v>11</v>
      </c>
      <c r="C12" t="s">
        <v>187</v>
      </c>
      <c r="D12" t="s">
        <v>189</v>
      </c>
      <c r="E12" s="190">
        <v>0</v>
      </c>
      <c r="F12" s="190">
        <v>0</v>
      </c>
    </row>
    <row r="13" spans="1:6">
      <c r="A13">
        <v>1</v>
      </c>
      <c r="B13" t="s">
        <v>11</v>
      </c>
      <c r="C13" t="s">
        <v>188</v>
      </c>
      <c r="D13" t="s">
        <v>190</v>
      </c>
      <c r="E13" s="190">
        <v>0</v>
      </c>
      <c r="F13" s="190">
        <v>0</v>
      </c>
    </row>
    <row r="14" spans="1:6">
      <c r="A14">
        <v>1</v>
      </c>
      <c r="B14" t="s">
        <v>5</v>
      </c>
      <c r="C14" t="s">
        <v>7</v>
      </c>
      <c r="D14" t="s">
        <v>39</v>
      </c>
      <c r="E14" s="190">
        <v>0</v>
      </c>
      <c r="F14" s="190">
        <v>0</v>
      </c>
    </row>
    <row r="15" spans="1:6">
      <c r="A15">
        <v>1</v>
      </c>
      <c r="B15" t="s">
        <v>17</v>
      </c>
      <c r="C15" t="s">
        <v>46</v>
      </c>
      <c r="D15" t="s">
        <v>197</v>
      </c>
      <c r="E15" s="190">
        <v>0</v>
      </c>
      <c r="F15" s="190">
        <v>0</v>
      </c>
    </row>
    <row r="16" spans="1:6">
      <c r="A16">
        <v>2</v>
      </c>
      <c r="B16" t="s">
        <v>33</v>
      </c>
      <c r="C16" t="s">
        <v>34</v>
      </c>
      <c r="D16" t="s">
        <v>35</v>
      </c>
      <c r="E16" s="190">
        <v>0</v>
      </c>
      <c r="F16" s="190">
        <v>0</v>
      </c>
    </row>
    <row r="17" spans="1:6">
      <c r="A17">
        <v>1</v>
      </c>
      <c r="B17" t="s">
        <v>16</v>
      </c>
      <c r="C17" t="s">
        <v>20</v>
      </c>
      <c r="D17" t="s">
        <v>21</v>
      </c>
      <c r="E17" s="190">
        <v>0</v>
      </c>
      <c r="F17" s="190">
        <v>0</v>
      </c>
    </row>
    <row r="18" spans="1:6">
      <c r="A18">
        <v>1</v>
      </c>
      <c r="B18" t="s">
        <v>40</v>
      </c>
      <c r="C18" t="s">
        <v>47</v>
      </c>
      <c r="D18" t="s">
        <v>111</v>
      </c>
      <c r="E18" s="190">
        <v>0</v>
      </c>
      <c r="F18" s="190">
        <v>0</v>
      </c>
    </row>
    <row r="19" spans="1:6">
      <c r="A19">
        <v>1</v>
      </c>
      <c r="B19" t="s">
        <v>36</v>
      </c>
      <c r="C19" t="s">
        <v>37</v>
      </c>
      <c r="D19" t="s">
        <v>38</v>
      </c>
      <c r="E19" s="190">
        <v>0</v>
      </c>
      <c r="F19" s="190">
        <v>0</v>
      </c>
    </row>
    <row r="20" spans="1:6">
      <c r="A20">
        <v>1</v>
      </c>
      <c r="B20" t="s">
        <v>24</v>
      </c>
      <c r="C20" t="s">
        <v>54</v>
      </c>
      <c r="D20" t="s">
        <v>55</v>
      </c>
      <c r="E20" s="190">
        <v>0</v>
      </c>
      <c r="F20" s="190">
        <v>0</v>
      </c>
    </row>
    <row r="21" spans="1:6">
      <c r="A21">
        <v>1</v>
      </c>
      <c r="B21" t="s">
        <v>24</v>
      </c>
      <c r="C21" t="s">
        <v>25</v>
      </c>
      <c r="D21" t="s">
        <v>26</v>
      </c>
      <c r="E21" s="190">
        <v>0</v>
      </c>
      <c r="F21" s="190">
        <v>0</v>
      </c>
    </row>
    <row r="22" spans="1:6">
      <c r="A22">
        <v>1</v>
      </c>
      <c r="B22" t="s">
        <v>27</v>
      </c>
      <c r="C22" t="s">
        <v>28</v>
      </c>
      <c r="D22" t="s">
        <v>29</v>
      </c>
      <c r="E22" s="190">
        <v>0</v>
      </c>
      <c r="F22" s="190">
        <v>0</v>
      </c>
    </row>
    <row r="23" spans="1:6">
      <c r="A23">
        <v>1</v>
      </c>
      <c r="B23" t="s">
        <v>102</v>
      </c>
      <c r="C23" t="s">
        <v>103</v>
      </c>
      <c r="D23" t="s">
        <v>104</v>
      </c>
      <c r="E23" s="190">
        <v>0</v>
      </c>
      <c r="F23" s="190">
        <v>0</v>
      </c>
    </row>
    <row r="24" spans="1:6">
      <c r="A24" t="s">
        <v>3</v>
      </c>
      <c r="F24" s="190">
        <v>0</v>
      </c>
    </row>
    <row r="27" spans="1:6">
      <c r="A27" t="s">
        <v>69</v>
      </c>
    </row>
    <row r="28" spans="1:6">
      <c r="A28" t="s">
        <v>48</v>
      </c>
      <c r="B28" t="s">
        <v>49</v>
      </c>
      <c r="C28" t="s">
        <v>0</v>
      </c>
      <c r="D28" t="s">
        <v>1</v>
      </c>
      <c r="E28" t="s">
        <v>2</v>
      </c>
      <c r="F28" t="s">
        <v>3</v>
      </c>
    </row>
    <row r="29" spans="1:6">
      <c r="A29">
        <v>1</v>
      </c>
      <c r="D29" t="s">
        <v>59</v>
      </c>
      <c r="E29" s="190">
        <v>0</v>
      </c>
      <c r="F29" s="190">
        <v>0</v>
      </c>
    </row>
    <row r="30" spans="1:6">
      <c r="A30">
        <v>1</v>
      </c>
      <c r="D30" t="s">
        <v>60</v>
      </c>
      <c r="E30" s="190">
        <v>0</v>
      </c>
      <c r="F30" s="190">
        <v>0</v>
      </c>
    </row>
    <row r="31" spans="1:6">
      <c r="A31" t="s">
        <v>3</v>
      </c>
      <c r="F31" s="190">
        <v>0</v>
      </c>
    </row>
    <row r="33" spans="4:6">
      <c r="D33" t="s">
        <v>198</v>
      </c>
      <c r="F33" s="19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opLeftCell="A7" workbookViewId="0">
      <selection activeCell="E33" sqref="E33"/>
    </sheetView>
  </sheetViews>
  <sheetFormatPr defaultRowHeight="15"/>
  <cols>
    <col min="1" max="1" width="13.42578125" style="17" customWidth="1"/>
    <col min="2" max="2" width="19.28515625" customWidth="1"/>
    <col min="3" max="3" width="28.28515625" bestFit="1" customWidth="1"/>
    <col min="4" max="4" width="81.42578125" customWidth="1"/>
    <col min="5" max="5" width="14.42578125" bestFit="1" customWidth="1"/>
    <col min="6" max="6" width="10.140625" style="19" bestFit="1" customWidth="1"/>
  </cols>
  <sheetData>
    <row r="1" spans="1:6">
      <c r="A1" s="123"/>
      <c r="B1" s="47"/>
      <c r="C1" s="47"/>
      <c r="D1" s="124" t="s">
        <v>61</v>
      </c>
      <c r="E1" s="47"/>
      <c r="F1" s="125"/>
    </row>
    <row r="2" spans="1:6">
      <c r="A2" s="121" t="s">
        <v>53</v>
      </c>
      <c r="B2" s="3"/>
      <c r="C2" s="3"/>
      <c r="D2" s="3"/>
      <c r="E2" s="3"/>
      <c r="F2" s="6"/>
    </row>
    <row r="3" spans="1:6">
      <c r="A3" s="55" t="s">
        <v>48</v>
      </c>
      <c r="B3" s="55" t="s">
        <v>49</v>
      </c>
      <c r="C3" s="55" t="s">
        <v>0</v>
      </c>
      <c r="D3" s="55" t="s">
        <v>1</v>
      </c>
      <c r="E3" s="68" t="s">
        <v>2</v>
      </c>
      <c r="F3" s="68" t="s">
        <v>3</v>
      </c>
    </row>
    <row r="4" spans="1:6">
      <c r="A4" s="18">
        <v>1</v>
      </c>
      <c r="B4" s="57" t="s">
        <v>30</v>
      </c>
      <c r="C4" s="57" t="s">
        <v>31</v>
      </c>
      <c r="D4" s="7" t="s">
        <v>32</v>
      </c>
      <c r="E4" s="8">
        <v>0</v>
      </c>
      <c r="F4" s="8">
        <f t="shared" ref="F4:F22" si="0">E4*A4</f>
        <v>0</v>
      </c>
    </row>
    <row r="5" spans="1:6">
      <c r="A5" s="18">
        <v>1</v>
      </c>
      <c r="B5" s="57" t="s">
        <v>4</v>
      </c>
      <c r="C5" s="57" t="s">
        <v>172</v>
      </c>
      <c r="D5" s="7" t="s">
        <v>95</v>
      </c>
      <c r="E5" s="8">
        <v>0</v>
      </c>
      <c r="F5" s="8">
        <f t="shared" si="0"/>
        <v>0</v>
      </c>
    </row>
    <row r="6" spans="1:6">
      <c r="A6" s="18">
        <v>1</v>
      </c>
      <c r="B6" s="57" t="s">
        <v>11</v>
      </c>
      <c r="C6" s="57" t="s">
        <v>41</v>
      </c>
      <c r="D6" s="7" t="s">
        <v>179</v>
      </c>
      <c r="E6" s="8">
        <v>0</v>
      </c>
      <c r="F6" s="8">
        <f t="shared" si="0"/>
        <v>0</v>
      </c>
    </row>
    <row r="7" spans="1:6">
      <c r="A7" s="18">
        <v>1</v>
      </c>
      <c r="B7" s="57" t="s">
        <v>11</v>
      </c>
      <c r="C7" s="57" t="s">
        <v>51</v>
      </c>
      <c r="D7" s="7" t="s">
        <v>52</v>
      </c>
      <c r="E7" s="8">
        <v>0</v>
      </c>
      <c r="F7" s="8">
        <f t="shared" si="0"/>
        <v>0</v>
      </c>
    </row>
    <row r="8" spans="1:6">
      <c r="A8" s="18">
        <v>1</v>
      </c>
      <c r="B8" s="57" t="s">
        <v>11</v>
      </c>
      <c r="C8" s="57" t="s">
        <v>166</v>
      </c>
      <c r="D8" s="7" t="s">
        <v>12</v>
      </c>
      <c r="E8" s="8">
        <v>0</v>
      </c>
      <c r="F8" s="8">
        <f t="shared" si="0"/>
        <v>0</v>
      </c>
    </row>
    <row r="9" spans="1:6">
      <c r="A9" s="18">
        <v>1</v>
      </c>
      <c r="B9" s="57" t="s">
        <v>11</v>
      </c>
      <c r="C9" s="57" t="s">
        <v>169</v>
      </c>
      <c r="D9" s="7" t="s">
        <v>13</v>
      </c>
      <c r="E9" s="8">
        <v>0</v>
      </c>
      <c r="F9" s="8">
        <f t="shared" si="0"/>
        <v>0</v>
      </c>
    </row>
    <row r="10" spans="1:6">
      <c r="A10" s="18">
        <v>1</v>
      </c>
      <c r="B10" s="57" t="s">
        <v>11</v>
      </c>
      <c r="C10" s="57" t="s">
        <v>14</v>
      </c>
      <c r="D10" s="7" t="s">
        <v>15</v>
      </c>
      <c r="E10" s="8">
        <v>0</v>
      </c>
      <c r="F10" s="8">
        <f t="shared" si="0"/>
        <v>0</v>
      </c>
    </row>
    <row r="11" spans="1:6">
      <c r="A11" s="18">
        <v>1</v>
      </c>
      <c r="B11" s="3" t="s">
        <v>11</v>
      </c>
      <c r="C11" s="3" t="s">
        <v>187</v>
      </c>
      <c r="D11" s="3" t="s">
        <v>189</v>
      </c>
      <c r="E11" s="8">
        <v>0</v>
      </c>
      <c r="F11" s="6">
        <f t="shared" si="0"/>
        <v>0</v>
      </c>
    </row>
    <row r="12" spans="1:6">
      <c r="A12" s="18">
        <v>1</v>
      </c>
      <c r="B12" s="3" t="s">
        <v>11</v>
      </c>
      <c r="C12" s="3" t="s">
        <v>188</v>
      </c>
      <c r="D12" s="3" t="s">
        <v>190</v>
      </c>
      <c r="E12" s="8">
        <v>0</v>
      </c>
      <c r="F12" s="6">
        <f t="shared" si="0"/>
        <v>0</v>
      </c>
    </row>
    <row r="13" spans="1:6">
      <c r="A13" s="69">
        <v>1</v>
      </c>
      <c r="B13" s="70" t="s">
        <v>11</v>
      </c>
      <c r="C13" s="70" t="s">
        <v>152</v>
      </c>
      <c r="D13" s="71" t="s">
        <v>153</v>
      </c>
      <c r="E13" s="8">
        <v>0</v>
      </c>
      <c r="F13" s="72">
        <f>E13*A13</f>
        <v>0</v>
      </c>
    </row>
    <row r="14" spans="1:6">
      <c r="A14" s="18">
        <v>1</v>
      </c>
      <c r="B14" s="57" t="s">
        <v>6</v>
      </c>
      <c r="C14" s="57" t="s">
        <v>43</v>
      </c>
      <c r="D14" s="7" t="s">
        <v>141</v>
      </c>
      <c r="E14" s="8">
        <v>0</v>
      </c>
      <c r="F14" s="8">
        <f t="shared" si="0"/>
        <v>0</v>
      </c>
    </row>
    <row r="15" spans="1:6">
      <c r="A15" s="18">
        <v>1</v>
      </c>
      <c r="B15" s="57" t="s">
        <v>5</v>
      </c>
      <c r="C15" s="43">
        <v>70208</v>
      </c>
      <c r="D15" s="7" t="s">
        <v>173</v>
      </c>
      <c r="E15" s="8">
        <v>0</v>
      </c>
      <c r="F15" s="8">
        <f t="shared" si="0"/>
        <v>0</v>
      </c>
    </row>
    <row r="16" spans="1:6" s="1" customFormat="1">
      <c r="A16" s="18">
        <v>1</v>
      </c>
      <c r="B16" s="57" t="s">
        <v>5</v>
      </c>
      <c r="C16" s="43">
        <v>40973</v>
      </c>
      <c r="D16" s="44" t="s">
        <v>107</v>
      </c>
      <c r="E16" s="8">
        <v>0</v>
      </c>
      <c r="F16" s="8">
        <f>E16*A16</f>
        <v>0</v>
      </c>
    </row>
    <row r="17" spans="1:9">
      <c r="A17" s="69">
        <v>3</v>
      </c>
      <c r="B17" s="70" t="s">
        <v>33</v>
      </c>
      <c r="C17" s="70" t="s">
        <v>34</v>
      </c>
      <c r="D17" s="7" t="s">
        <v>35</v>
      </c>
      <c r="E17" s="8">
        <v>0</v>
      </c>
      <c r="F17" s="72">
        <f>E17*A17</f>
        <v>0</v>
      </c>
    </row>
    <row r="18" spans="1:9">
      <c r="A18" s="18">
        <v>1</v>
      </c>
      <c r="B18" s="57" t="s">
        <v>16</v>
      </c>
      <c r="C18" s="57" t="s">
        <v>20</v>
      </c>
      <c r="D18" s="7" t="s">
        <v>21</v>
      </c>
      <c r="E18" s="8">
        <v>0</v>
      </c>
      <c r="F18" s="8">
        <f t="shared" si="0"/>
        <v>0</v>
      </c>
    </row>
    <row r="19" spans="1:9">
      <c r="A19" s="18">
        <v>1</v>
      </c>
      <c r="B19" s="57" t="s">
        <v>40</v>
      </c>
      <c r="C19" s="57" t="s">
        <v>42</v>
      </c>
      <c r="D19" s="7" t="s">
        <v>45</v>
      </c>
      <c r="E19" s="8">
        <v>0</v>
      </c>
      <c r="F19" s="8">
        <f t="shared" si="0"/>
        <v>0</v>
      </c>
    </row>
    <row r="20" spans="1:9">
      <c r="A20" s="18">
        <v>1</v>
      </c>
      <c r="B20" s="57" t="s">
        <v>36</v>
      </c>
      <c r="C20" s="57" t="s">
        <v>37</v>
      </c>
      <c r="D20" s="7" t="s">
        <v>38</v>
      </c>
      <c r="E20" s="8">
        <v>0</v>
      </c>
      <c r="F20" s="8">
        <f t="shared" si="0"/>
        <v>0</v>
      </c>
    </row>
    <row r="21" spans="1:9">
      <c r="A21" s="18">
        <v>1</v>
      </c>
      <c r="B21" s="57" t="s">
        <v>24</v>
      </c>
      <c r="C21" s="57" t="s">
        <v>54</v>
      </c>
      <c r="D21" s="7" t="s">
        <v>55</v>
      </c>
      <c r="E21" s="8">
        <v>0</v>
      </c>
      <c r="F21" s="8">
        <f t="shared" si="0"/>
        <v>0</v>
      </c>
    </row>
    <row r="22" spans="1:9">
      <c r="A22" s="18">
        <v>1</v>
      </c>
      <c r="B22" s="57" t="s">
        <v>24</v>
      </c>
      <c r="C22" s="57" t="s">
        <v>25</v>
      </c>
      <c r="D22" s="7" t="s">
        <v>26</v>
      </c>
      <c r="E22" s="8">
        <v>0</v>
      </c>
      <c r="F22" s="8">
        <f t="shared" si="0"/>
        <v>0</v>
      </c>
    </row>
    <row r="23" spans="1:9">
      <c r="A23" s="18">
        <v>1</v>
      </c>
      <c r="B23" s="57" t="s">
        <v>27</v>
      </c>
      <c r="C23" s="57" t="s">
        <v>28</v>
      </c>
      <c r="D23" s="7" t="s">
        <v>29</v>
      </c>
      <c r="E23" s="8">
        <v>0</v>
      </c>
      <c r="F23" s="8">
        <f>E23*A23</f>
        <v>0</v>
      </c>
    </row>
    <row r="24" spans="1:9">
      <c r="A24" s="69">
        <v>1</v>
      </c>
      <c r="B24" s="70" t="s">
        <v>102</v>
      </c>
      <c r="C24" s="70" t="s">
        <v>103</v>
      </c>
      <c r="D24" s="71" t="s">
        <v>104</v>
      </c>
      <c r="E24" s="8">
        <v>0</v>
      </c>
      <c r="F24" s="72">
        <f>E24*A24</f>
        <v>0</v>
      </c>
    </row>
    <row r="25" spans="1:9">
      <c r="A25" s="174" t="s">
        <v>3</v>
      </c>
      <c r="B25" s="133"/>
      <c r="C25" s="133"/>
      <c r="D25" s="134"/>
      <c r="E25" s="134"/>
      <c r="F25" s="172">
        <f>SUBTOTAL(109,Table147915[Total])</f>
        <v>0</v>
      </c>
    </row>
    <row r="26" spans="1:9">
      <c r="A26" s="129"/>
      <c r="B26" s="130"/>
      <c r="C26" s="130"/>
      <c r="D26" s="131"/>
      <c r="E26" s="131"/>
      <c r="F26" s="164"/>
    </row>
    <row r="27" spans="1:9">
      <c r="A27" s="25"/>
      <c r="B27" s="26"/>
      <c r="C27" s="26"/>
      <c r="D27" s="27"/>
      <c r="E27" s="28"/>
      <c r="F27" s="28"/>
    </row>
    <row r="28" spans="1:9">
      <c r="A28" s="81" t="s">
        <v>69</v>
      </c>
      <c r="B28" s="29"/>
      <c r="C28" s="29"/>
      <c r="D28" s="29"/>
      <c r="E28" s="29"/>
      <c r="F28" s="30"/>
    </row>
    <row r="29" spans="1:9">
      <c r="A29" s="32" t="s">
        <v>48</v>
      </c>
      <c r="B29" s="32" t="s">
        <v>49</v>
      </c>
      <c r="C29" s="32" t="s">
        <v>0</v>
      </c>
      <c r="D29" s="32" t="s">
        <v>1</v>
      </c>
      <c r="E29" s="33" t="s">
        <v>2</v>
      </c>
      <c r="F29" s="33" t="s">
        <v>3</v>
      </c>
    </row>
    <row r="30" spans="1:9">
      <c r="A30" s="18">
        <v>1</v>
      </c>
      <c r="B30" s="57"/>
      <c r="C30" s="57"/>
      <c r="D30" s="56" t="s">
        <v>59</v>
      </c>
      <c r="E30" s="66">
        <v>0</v>
      </c>
      <c r="F30" s="66">
        <f t="shared" ref="F30:F31" si="1">A30*E30</f>
        <v>0</v>
      </c>
      <c r="I30" s="1"/>
    </row>
    <row r="31" spans="1:9">
      <c r="A31" s="18">
        <v>1</v>
      </c>
      <c r="B31" s="57"/>
      <c r="C31" s="57"/>
      <c r="D31" s="57" t="s">
        <v>60</v>
      </c>
      <c r="E31" s="67">
        <v>0</v>
      </c>
      <c r="F31" s="67">
        <f t="shared" si="1"/>
        <v>0</v>
      </c>
    </row>
    <row r="32" spans="1:9">
      <c r="A32" s="140" t="s">
        <v>3</v>
      </c>
      <c r="B32" s="106"/>
      <c r="C32" s="106"/>
      <c r="D32" s="107"/>
      <c r="E32" s="107"/>
      <c r="F32" s="141">
        <f>SUBTOTAL(109,Table2711158[Total])</f>
        <v>0</v>
      </c>
    </row>
    <row r="33" spans="1:6">
      <c r="A33" s="142"/>
      <c r="B33" s="49"/>
      <c r="C33" s="54"/>
      <c r="D33" s="41"/>
      <c r="E33" s="42"/>
      <c r="F33" s="143"/>
    </row>
    <row r="34" spans="1:6">
      <c r="A34" s="144"/>
      <c r="B34" s="145"/>
      <c r="C34" s="145"/>
      <c r="D34" s="146" t="s">
        <v>81</v>
      </c>
      <c r="E34" s="50"/>
      <c r="F34" s="147">
        <f>SUM(F25+F32)</f>
        <v>0</v>
      </c>
    </row>
  </sheetData>
  <pageMargins left="0.7" right="0.7" top="0.75" bottom="0.75" header="0.3" footer="0.3"/>
  <pageSetup paperSize="17" scale="88" orientation="landscape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16" workbookViewId="0">
      <selection activeCell="D43" sqref="D43"/>
    </sheetView>
  </sheetViews>
  <sheetFormatPr defaultRowHeight="15"/>
  <cols>
    <col min="1" max="1" width="13.42578125" style="17" customWidth="1"/>
    <col min="2" max="2" width="19.28515625" customWidth="1"/>
    <col min="3" max="3" width="26.85546875" bestFit="1" customWidth="1"/>
    <col min="4" max="4" width="81.42578125" customWidth="1"/>
    <col min="5" max="5" width="14.140625" customWidth="1"/>
    <col min="6" max="6" width="14.5703125" style="19" customWidth="1"/>
  </cols>
  <sheetData>
    <row r="1" spans="1:6">
      <c r="A1" s="118"/>
      <c r="B1" s="112"/>
      <c r="C1" s="112"/>
      <c r="D1" s="119" t="s">
        <v>62</v>
      </c>
      <c r="E1" s="112"/>
      <c r="F1" s="120"/>
    </row>
    <row r="2" spans="1:6">
      <c r="A2" s="121" t="s">
        <v>53</v>
      </c>
      <c r="B2" s="3"/>
      <c r="C2" s="3"/>
      <c r="D2" s="3"/>
      <c r="E2" s="3"/>
      <c r="F2" s="6"/>
    </row>
    <row r="3" spans="1:6">
      <c r="A3" s="55" t="s">
        <v>48</v>
      </c>
      <c r="B3" s="55" t="s">
        <v>49</v>
      </c>
      <c r="C3" s="55" t="s">
        <v>0</v>
      </c>
      <c r="D3" s="55" t="s">
        <v>1</v>
      </c>
      <c r="E3" s="68" t="s">
        <v>2</v>
      </c>
      <c r="F3" s="68" t="s">
        <v>3</v>
      </c>
    </row>
    <row r="4" spans="1:6">
      <c r="A4" s="18">
        <v>1</v>
      </c>
      <c r="B4" s="57" t="s">
        <v>30</v>
      </c>
      <c r="C4" s="57" t="s">
        <v>31</v>
      </c>
      <c r="D4" s="7" t="s">
        <v>32</v>
      </c>
      <c r="E4" s="8">
        <v>0</v>
      </c>
      <c r="F4" s="8">
        <f t="shared" ref="F4:F23" si="0">E4*A4</f>
        <v>0</v>
      </c>
    </row>
    <row r="5" spans="1:6">
      <c r="A5" s="18">
        <v>2</v>
      </c>
      <c r="B5" s="57" t="s">
        <v>4</v>
      </c>
      <c r="C5" s="57" t="s">
        <v>177</v>
      </c>
      <c r="D5" s="7" t="s">
        <v>50</v>
      </c>
      <c r="E5" s="8">
        <v>0</v>
      </c>
      <c r="F5" s="8">
        <f t="shared" si="0"/>
        <v>0</v>
      </c>
    </row>
    <row r="6" spans="1:6">
      <c r="A6" s="18">
        <v>1</v>
      </c>
      <c r="B6" s="57" t="s">
        <v>11</v>
      </c>
      <c r="C6" s="57" t="s">
        <v>58</v>
      </c>
      <c r="D6" s="7" t="s">
        <v>180</v>
      </c>
      <c r="E6" s="8">
        <v>0</v>
      </c>
      <c r="F6" s="8">
        <f t="shared" si="0"/>
        <v>0</v>
      </c>
    </row>
    <row r="7" spans="1:6">
      <c r="A7" s="18">
        <v>2</v>
      </c>
      <c r="B7" s="57" t="s">
        <v>11</v>
      </c>
      <c r="C7" s="57" t="s">
        <v>51</v>
      </c>
      <c r="D7" s="7" t="s">
        <v>52</v>
      </c>
      <c r="E7" s="8">
        <v>0</v>
      </c>
      <c r="F7" s="8">
        <f t="shared" si="0"/>
        <v>0</v>
      </c>
    </row>
    <row r="8" spans="1:6">
      <c r="A8" s="18">
        <v>1</v>
      </c>
      <c r="B8" s="57" t="s">
        <v>11</v>
      </c>
      <c r="C8" s="57" t="s">
        <v>14</v>
      </c>
      <c r="D8" s="7" t="s">
        <v>15</v>
      </c>
      <c r="E8" s="8">
        <v>0</v>
      </c>
      <c r="F8" s="8">
        <f t="shared" si="0"/>
        <v>0</v>
      </c>
    </row>
    <row r="9" spans="1:6">
      <c r="A9" s="18">
        <v>1</v>
      </c>
      <c r="B9" s="57" t="s">
        <v>11</v>
      </c>
      <c r="C9" s="57" t="s">
        <v>157</v>
      </c>
      <c r="D9" s="7" t="s">
        <v>158</v>
      </c>
      <c r="E9" s="8">
        <v>0</v>
      </c>
      <c r="F9" s="8">
        <f t="shared" si="0"/>
        <v>0</v>
      </c>
    </row>
    <row r="10" spans="1:6">
      <c r="A10" s="18">
        <v>1</v>
      </c>
      <c r="B10" s="57" t="s">
        <v>11</v>
      </c>
      <c r="C10" s="57" t="s">
        <v>22</v>
      </c>
      <c r="D10" s="7" t="s">
        <v>23</v>
      </c>
      <c r="E10" s="8">
        <v>0</v>
      </c>
      <c r="F10" s="8">
        <f t="shared" si="0"/>
        <v>0</v>
      </c>
    </row>
    <row r="11" spans="1:6">
      <c r="A11" s="69">
        <v>1</v>
      </c>
      <c r="B11" s="70" t="s">
        <v>11</v>
      </c>
      <c r="C11" s="57" t="s">
        <v>120</v>
      </c>
      <c r="D11" s="7" t="s">
        <v>159</v>
      </c>
      <c r="E11" s="8">
        <v>0</v>
      </c>
      <c r="F11" s="72">
        <f>E11*A11</f>
        <v>0</v>
      </c>
    </row>
    <row r="12" spans="1:6">
      <c r="A12" s="69">
        <v>1</v>
      </c>
      <c r="B12" s="70" t="s">
        <v>11</v>
      </c>
      <c r="C12" s="57" t="s">
        <v>162</v>
      </c>
      <c r="D12" s="7" t="s">
        <v>163</v>
      </c>
      <c r="E12" s="8">
        <v>0</v>
      </c>
      <c r="F12" s="72">
        <f>E12*A12</f>
        <v>0</v>
      </c>
    </row>
    <row r="13" spans="1:6">
      <c r="A13" s="18">
        <v>1</v>
      </c>
      <c r="B13" s="57" t="s">
        <v>11</v>
      </c>
      <c r="C13" s="57" t="s">
        <v>164</v>
      </c>
      <c r="D13" s="7" t="s">
        <v>165</v>
      </c>
      <c r="E13" s="8">
        <v>0</v>
      </c>
      <c r="F13" s="8">
        <f>E13*A13</f>
        <v>0</v>
      </c>
    </row>
    <row r="14" spans="1:6">
      <c r="A14" s="69">
        <v>1</v>
      </c>
      <c r="B14" s="70" t="s">
        <v>11</v>
      </c>
      <c r="C14" s="57" t="s">
        <v>160</v>
      </c>
      <c r="D14" s="7" t="s">
        <v>161</v>
      </c>
      <c r="E14" s="8">
        <v>0</v>
      </c>
      <c r="F14" s="72">
        <f>E14*A14</f>
        <v>0</v>
      </c>
    </row>
    <row r="15" spans="1:6">
      <c r="A15" s="69">
        <v>1</v>
      </c>
      <c r="B15" s="70" t="s">
        <v>11</v>
      </c>
      <c r="C15" s="70" t="s">
        <v>178</v>
      </c>
      <c r="D15" s="71" t="s">
        <v>153</v>
      </c>
      <c r="E15" s="8">
        <v>0</v>
      </c>
      <c r="F15" s="72">
        <f>E15*A15</f>
        <v>0</v>
      </c>
    </row>
    <row r="16" spans="1:6">
      <c r="A16" s="18">
        <v>1</v>
      </c>
      <c r="B16" s="57" t="s">
        <v>33</v>
      </c>
      <c r="C16" s="57" t="s">
        <v>34</v>
      </c>
      <c r="D16" s="7" t="s">
        <v>35</v>
      </c>
      <c r="E16" s="8">
        <v>0</v>
      </c>
      <c r="F16" s="8">
        <f t="shared" si="0"/>
        <v>0</v>
      </c>
    </row>
    <row r="17" spans="1:6">
      <c r="A17" s="18">
        <v>1</v>
      </c>
      <c r="B17" s="57" t="s">
        <v>16</v>
      </c>
      <c r="C17" s="57" t="s">
        <v>20</v>
      </c>
      <c r="D17" s="7" t="s">
        <v>21</v>
      </c>
      <c r="E17" s="8">
        <v>0</v>
      </c>
      <c r="F17" s="8">
        <f t="shared" si="0"/>
        <v>0</v>
      </c>
    </row>
    <row r="18" spans="1:6">
      <c r="A18" s="18">
        <v>2</v>
      </c>
      <c r="B18" s="57" t="s">
        <v>40</v>
      </c>
      <c r="C18" s="57" t="s">
        <v>47</v>
      </c>
      <c r="D18" s="7" t="s">
        <v>44</v>
      </c>
      <c r="E18" s="8">
        <v>0</v>
      </c>
      <c r="F18" s="8">
        <f t="shared" si="0"/>
        <v>0</v>
      </c>
    </row>
    <row r="19" spans="1:6">
      <c r="A19" s="18">
        <v>1</v>
      </c>
      <c r="B19" s="57" t="s">
        <v>36</v>
      </c>
      <c r="C19" s="57" t="s">
        <v>37</v>
      </c>
      <c r="D19" s="7" t="s">
        <v>38</v>
      </c>
      <c r="E19" s="8">
        <v>0</v>
      </c>
      <c r="F19" s="8">
        <f t="shared" si="0"/>
        <v>0</v>
      </c>
    </row>
    <row r="20" spans="1:6">
      <c r="A20" s="18">
        <v>1</v>
      </c>
      <c r="B20" s="57" t="s">
        <v>24</v>
      </c>
      <c r="C20" s="57" t="s">
        <v>54</v>
      </c>
      <c r="D20" s="7" t="s">
        <v>55</v>
      </c>
      <c r="E20" s="8">
        <v>0</v>
      </c>
      <c r="F20" s="8">
        <f t="shared" si="0"/>
        <v>0</v>
      </c>
    </row>
    <row r="21" spans="1:6">
      <c r="A21" s="18">
        <v>1</v>
      </c>
      <c r="B21" s="57" t="s">
        <v>24</v>
      </c>
      <c r="C21" s="57" t="s">
        <v>25</v>
      </c>
      <c r="D21" s="7" t="s">
        <v>26</v>
      </c>
      <c r="E21" s="8">
        <v>0</v>
      </c>
      <c r="F21" s="8">
        <f t="shared" si="0"/>
        <v>0</v>
      </c>
    </row>
    <row r="22" spans="1:6">
      <c r="A22" s="18">
        <v>2</v>
      </c>
      <c r="B22" s="57" t="s">
        <v>8</v>
      </c>
      <c r="C22" s="57" t="s">
        <v>9</v>
      </c>
      <c r="D22" s="7" t="s">
        <v>10</v>
      </c>
      <c r="E22" s="8">
        <v>0</v>
      </c>
      <c r="F22" s="8">
        <f t="shared" si="0"/>
        <v>0</v>
      </c>
    </row>
    <row r="23" spans="1:6">
      <c r="A23" s="18">
        <v>2</v>
      </c>
      <c r="B23" s="57" t="s">
        <v>27</v>
      </c>
      <c r="C23" s="57" t="s">
        <v>28</v>
      </c>
      <c r="D23" s="7" t="s">
        <v>29</v>
      </c>
      <c r="E23" s="8">
        <v>0</v>
      </c>
      <c r="F23" s="8">
        <f t="shared" si="0"/>
        <v>0</v>
      </c>
    </row>
    <row r="24" spans="1:6" s="1" customFormat="1">
      <c r="A24" s="18">
        <v>1</v>
      </c>
      <c r="B24" s="57" t="s">
        <v>92</v>
      </c>
      <c r="C24" s="57">
        <v>68201</v>
      </c>
      <c r="D24" s="44" t="s">
        <v>115</v>
      </c>
      <c r="E24" s="8">
        <v>0</v>
      </c>
      <c r="F24" s="8">
        <f>E24*A24</f>
        <v>0</v>
      </c>
    </row>
    <row r="25" spans="1:6" s="1" customFormat="1">
      <c r="A25" s="18">
        <v>1</v>
      </c>
      <c r="B25" s="57" t="s">
        <v>92</v>
      </c>
      <c r="C25" s="57">
        <v>68200</v>
      </c>
      <c r="D25" s="44" t="s">
        <v>156</v>
      </c>
      <c r="E25" s="8">
        <v>0</v>
      </c>
      <c r="F25" s="8">
        <f>E25*A25</f>
        <v>0</v>
      </c>
    </row>
    <row r="26" spans="1:6" s="1" customFormat="1">
      <c r="A26" s="69">
        <v>1</v>
      </c>
      <c r="B26" s="70" t="s">
        <v>92</v>
      </c>
      <c r="C26" s="70">
        <v>68106</v>
      </c>
      <c r="D26" s="71" t="s">
        <v>116</v>
      </c>
      <c r="E26" s="8">
        <v>0</v>
      </c>
      <c r="F26" s="8">
        <f>E26*A26</f>
        <v>0</v>
      </c>
    </row>
    <row r="27" spans="1:6" s="1" customFormat="1">
      <c r="A27" s="69">
        <v>1</v>
      </c>
      <c r="B27" s="70" t="s">
        <v>92</v>
      </c>
      <c r="C27" s="70">
        <v>68107</v>
      </c>
      <c r="D27" s="71" t="s">
        <v>117</v>
      </c>
      <c r="E27" s="8">
        <v>0</v>
      </c>
      <c r="F27" s="8">
        <f t="shared" ref="F27:F29" si="1">E27*A27</f>
        <v>0</v>
      </c>
    </row>
    <row r="28" spans="1:6" s="1" customFormat="1">
      <c r="A28" s="69">
        <v>2</v>
      </c>
      <c r="B28" s="70" t="s">
        <v>92</v>
      </c>
      <c r="C28" s="70">
        <v>68101</v>
      </c>
      <c r="D28" s="71" t="s">
        <v>119</v>
      </c>
      <c r="E28" s="8">
        <v>0</v>
      </c>
      <c r="F28" s="72">
        <f>E28*A28</f>
        <v>0</v>
      </c>
    </row>
    <row r="29" spans="1:6" s="1" customFormat="1">
      <c r="A29" s="69">
        <v>1</v>
      </c>
      <c r="B29" s="70" t="s">
        <v>92</v>
      </c>
      <c r="C29" s="70">
        <v>68105</v>
      </c>
      <c r="D29" s="71" t="s">
        <v>118</v>
      </c>
      <c r="E29" s="8">
        <v>0</v>
      </c>
      <c r="F29" s="8">
        <f t="shared" si="1"/>
        <v>0</v>
      </c>
    </row>
    <row r="30" spans="1:6" s="1" customFormat="1">
      <c r="A30" s="18">
        <v>1</v>
      </c>
      <c r="B30" s="57" t="s">
        <v>92</v>
      </c>
      <c r="C30" s="43">
        <v>68152</v>
      </c>
      <c r="D30" s="44" t="s">
        <v>93</v>
      </c>
      <c r="E30" s="8">
        <v>0</v>
      </c>
      <c r="F30" s="8">
        <f>E30*A30</f>
        <v>0</v>
      </c>
    </row>
    <row r="31" spans="1:6" s="1" customFormat="1">
      <c r="A31" s="18">
        <v>1</v>
      </c>
      <c r="B31" s="57" t="s">
        <v>92</v>
      </c>
      <c r="C31" s="57">
        <v>68100</v>
      </c>
      <c r="D31" s="44" t="s">
        <v>94</v>
      </c>
      <c r="E31" s="8">
        <v>0</v>
      </c>
      <c r="F31" s="8">
        <f>E31*A31</f>
        <v>0</v>
      </c>
    </row>
    <row r="32" spans="1:6">
      <c r="A32" s="69">
        <v>1</v>
      </c>
      <c r="B32" s="70" t="s">
        <v>102</v>
      </c>
      <c r="C32" s="70" t="s">
        <v>103</v>
      </c>
      <c r="D32" s="71" t="s">
        <v>104</v>
      </c>
      <c r="E32" s="8">
        <v>0</v>
      </c>
      <c r="F32" s="72">
        <f>E32*A32</f>
        <v>0</v>
      </c>
    </row>
    <row r="33" spans="1:9">
      <c r="A33" s="178" t="s">
        <v>3</v>
      </c>
      <c r="B33" s="179"/>
      <c r="C33" s="179"/>
      <c r="D33" s="180"/>
      <c r="E33" s="180"/>
      <c r="F33" s="181">
        <f>SUBTOTAL(109,Table1479[Total])</f>
        <v>0</v>
      </c>
    </row>
    <row r="34" spans="1:9">
      <c r="A34" s="129"/>
      <c r="B34" s="130"/>
      <c r="C34" s="130"/>
      <c r="D34" s="131"/>
      <c r="E34" s="131"/>
      <c r="F34" s="164"/>
    </row>
    <row r="35" spans="1:9">
      <c r="A35" s="25"/>
      <c r="B35" s="26"/>
      <c r="C35" s="26"/>
      <c r="D35" s="27"/>
      <c r="E35" s="28"/>
      <c r="F35" s="28"/>
    </row>
    <row r="36" spans="1:9">
      <c r="A36" s="51" t="s">
        <v>69</v>
      </c>
    </row>
    <row r="37" spans="1:9">
      <c r="A37" s="55" t="s">
        <v>48</v>
      </c>
      <c r="B37" s="55" t="s">
        <v>49</v>
      </c>
      <c r="C37" s="55" t="s">
        <v>0</v>
      </c>
      <c r="D37" s="55" t="s">
        <v>1</v>
      </c>
      <c r="E37" s="68" t="s">
        <v>2</v>
      </c>
      <c r="F37" s="68" t="s">
        <v>3</v>
      </c>
    </row>
    <row r="38" spans="1:9">
      <c r="A38" s="18">
        <v>1</v>
      </c>
      <c r="B38" s="57"/>
      <c r="C38" s="57"/>
      <c r="D38" s="56" t="s">
        <v>59</v>
      </c>
      <c r="E38" s="66">
        <v>0</v>
      </c>
      <c r="F38" s="66">
        <f t="shared" ref="F38:F39" si="2">A38*E38</f>
        <v>0</v>
      </c>
    </row>
    <row r="39" spans="1:9">
      <c r="A39" s="18">
        <v>1</v>
      </c>
      <c r="B39" s="57"/>
      <c r="C39" s="57"/>
      <c r="D39" s="57" t="s">
        <v>60</v>
      </c>
      <c r="E39" s="67">
        <v>0</v>
      </c>
      <c r="F39" s="67">
        <f t="shared" si="2"/>
        <v>0</v>
      </c>
      <c r="I39" s="1"/>
    </row>
    <row r="40" spans="1:9">
      <c r="A40" s="140" t="s">
        <v>3</v>
      </c>
      <c r="B40" s="106"/>
      <c r="C40" s="106"/>
      <c r="D40" s="107"/>
      <c r="E40" s="107"/>
      <c r="F40" s="141">
        <f>SUBTOTAL(109,Table271115824[Total])</f>
        <v>0</v>
      </c>
    </row>
    <row r="41" spans="1:9">
      <c r="A41" s="142"/>
      <c r="B41" s="49"/>
      <c r="C41" s="54"/>
      <c r="D41" s="41"/>
      <c r="E41" s="42"/>
      <c r="F41" s="143"/>
    </row>
    <row r="42" spans="1:9">
      <c r="A42" s="144"/>
      <c r="B42" s="145"/>
      <c r="C42" s="145"/>
      <c r="D42" s="146" t="s">
        <v>81</v>
      </c>
      <c r="E42" s="50"/>
      <c r="F42" s="147">
        <f>SUM(F33+F40)</f>
        <v>0</v>
      </c>
    </row>
  </sheetData>
  <pageMargins left="0.7" right="0.7" top="0.75" bottom="0.75" header="0.3" footer="0.3"/>
  <pageSetup paperSize="17" scale="82" orientation="landscape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opLeftCell="A22" workbookViewId="0">
      <selection activeCell="E36" sqref="E36"/>
    </sheetView>
  </sheetViews>
  <sheetFormatPr defaultRowHeight="15"/>
  <cols>
    <col min="1" max="1" width="13.42578125" style="17" customWidth="1"/>
    <col min="2" max="2" width="19.28515625" customWidth="1"/>
    <col min="3" max="3" width="26.85546875" bestFit="1" customWidth="1"/>
    <col min="4" max="4" width="81.42578125" customWidth="1"/>
    <col min="5" max="5" width="14.140625" customWidth="1"/>
    <col min="6" max="6" width="14.5703125" style="19" customWidth="1"/>
  </cols>
  <sheetData>
    <row r="1" spans="1:6">
      <c r="A1" s="20"/>
      <c r="B1" s="4"/>
      <c r="C1" s="4"/>
      <c r="D1" s="5" t="s">
        <v>64</v>
      </c>
      <c r="E1" s="4"/>
      <c r="F1" s="93"/>
    </row>
    <row r="2" spans="1:6">
      <c r="A2" s="121" t="s">
        <v>132</v>
      </c>
      <c r="B2" s="3"/>
      <c r="C2" s="3"/>
      <c r="D2" s="3"/>
      <c r="E2" s="3"/>
      <c r="F2" s="6"/>
    </row>
    <row r="3" spans="1:6">
      <c r="A3" s="55" t="s">
        <v>48</v>
      </c>
      <c r="B3" s="55" t="s">
        <v>49</v>
      </c>
      <c r="C3" s="55" t="s">
        <v>0</v>
      </c>
      <c r="D3" s="55" t="s">
        <v>1</v>
      </c>
      <c r="E3" s="68" t="s">
        <v>2</v>
      </c>
      <c r="F3" s="68" t="s">
        <v>3</v>
      </c>
    </row>
    <row r="4" spans="1:6">
      <c r="A4" s="122">
        <v>1</v>
      </c>
      <c r="B4" s="56" t="s">
        <v>4</v>
      </c>
      <c r="C4" s="56" t="s">
        <v>138</v>
      </c>
      <c r="D4" s="95" t="s">
        <v>134</v>
      </c>
      <c r="E4" s="96">
        <v>0</v>
      </c>
      <c r="F4" s="96">
        <f>E4*A4</f>
        <v>0</v>
      </c>
    </row>
    <row r="5" spans="1:6">
      <c r="A5" s="117">
        <v>1</v>
      </c>
      <c r="B5" s="2" t="s">
        <v>40</v>
      </c>
      <c r="C5" s="2" t="s">
        <v>133</v>
      </c>
      <c r="D5" s="78" t="s">
        <v>135</v>
      </c>
      <c r="E5" s="58">
        <v>0</v>
      </c>
      <c r="F5" s="8">
        <f t="shared" ref="F5:F7" si="0">E5*A5</f>
        <v>0</v>
      </c>
    </row>
    <row r="6" spans="1:6">
      <c r="A6" s="122">
        <v>1</v>
      </c>
      <c r="B6" s="56" t="s">
        <v>40</v>
      </c>
      <c r="C6" s="56" t="s">
        <v>136</v>
      </c>
      <c r="D6" s="97" t="s">
        <v>137</v>
      </c>
      <c r="E6" s="96">
        <v>0</v>
      </c>
      <c r="F6" s="96">
        <f t="shared" si="0"/>
        <v>0</v>
      </c>
    </row>
    <row r="7" spans="1:6">
      <c r="A7" s="18">
        <v>1</v>
      </c>
      <c r="B7" s="57" t="s">
        <v>40</v>
      </c>
      <c r="C7" s="57" t="s">
        <v>140</v>
      </c>
      <c r="D7" s="44" t="s">
        <v>139</v>
      </c>
      <c r="E7" s="8">
        <v>0</v>
      </c>
      <c r="F7" s="8">
        <f t="shared" si="0"/>
        <v>0</v>
      </c>
    </row>
    <row r="8" spans="1:6">
      <c r="A8" s="102" t="s">
        <v>3</v>
      </c>
      <c r="B8" s="56"/>
      <c r="C8" s="56"/>
      <c r="D8" s="97"/>
      <c r="E8" s="96"/>
      <c r="F8" s="105">
        <f>SUM(F4:F7)</f>
        <v>0</v>
      </c>
    </row>
    <row r="9" spans="1:6">
      <c r="A9" s="94"/>
      <c r="B9" s="94"/>
      <c r="C9" s="94"/>
      <c r="D9" s="94"/>
      <c r="E9" s="45"/>
      <c r="F9" s="45"/>
    </row>
    <row r="10" spans="1:6">
      <c r="A10" s="52" t="s">
        <v>128</v>
      </c>
    </row>
    <row r="11" spans="1:6">
      <c r="A11" s="31" t="s">
        <v>48</v>
      </c>
      <c r="B11" s="32" t="s">
        <v>49</v>
      </c>
      <c r="C11" s="32" t="s">
        <v>0</v>
      </c>
      <c r="D11" s="32" t="s">
        <v>1</v>
      </c>
      <c r="E11" s="33" t="s">
        <v>2</v>
      </c>
      <c r="F11" s="34" t="s">
        <v>3</v>
      </c>
    </row>
    <row r="12" spans="1:6">
      <c r="A12" s="35">
        <v>1</v>
      </c>
      <c r="B12" s="57" t="s">
        <v>91</v>
      </c>
      <c r="C12" s="57"/>
      <c r="D12" s="7" t="s">
        <v>85</v>
      </c>
      <c r="E12" s="8">
        <v>0</v>
      </c>
      <c r="F12" s="36">
        <f>SUM(A12*E12)</f>
        <v>0</v>
      </c>
    </row>
    <row r="13" spans="1:6">
      <c r="A13" s="35">
        <v>1</v>
      </c>
      <c r="B13" s="57" t="s">
        <v>91</v>
      </c>
      <c r="C13" s="57"/>
      <c r="D13" s="7" t="s">
        <v>86</v>
      </c>
      <c r="E13" s="8">
        <v>0</v>
      </c>
      <c r="F13" s="36">
        <f t="shared" ref="F13:F17" si="1">SUM(A13*E13)</f>
        <v>0</v>
      </c>
    </row>
    <row r="14" spans="1:6">
      <c r="A14" s="35">
        <v>1</v>
      </c>
      <c r="B14" s="57" t="s">
        <v>91</v>
      </c>
      <c r="C14" s="57"/>
      <c r="D14" s="7" t="s">
        <v>87</v>
      </c>
      <c r="E14" s="8">
        <v>0</v>
      </c>
      <c r="F14" s="36">
        <f t="shared" si="1"/>
        <v>0</v>
      </c>
    </row>
    <row r="15" spans="1:6">
      <c r="A15" s="35">
        <v>1</v>
      </c>
      <c r="B15" s="57" t="s">
        <v>91</v>
      </c>
      <c r="C15" s="57"/>
      <c r="D15" s="7" t="s">
        <v>88</v>
      </c>
      <c r="E15" s="8">
        <v>0</v>
      </c>
      <c r="F15" s="36">
        <f t="shared" si="1"/>
        <v>0</v>
      </c>
    </row>
    <row r="16" spans="1:6">
      <c r="A16" s="35">
        <v>1</v>
      </c>
      <c r="B16" s="57" t="s">
        <v>91</v>
      </c>
      <c r="C16" s="57"/>
      <c r="D16" s="7" t="s">
        <v>89</v>
      </c>
      <c r="E16" s="8">
        <v>0</v>
      </c>
      <c r="F16" s="36">
        <f>SUM(A16*E16)</f>
        <v>0</v>
      </c>
    </row>
    <row r="17" spans="1:9">
      <c r="A17" s="35">
        <v>1</v>
      </c>
      <c r="B17" s="57" t="s">
        <v>91</v>
      </c>
      <c r="C17" s="57"/>
      <c r="D17" s="7" t="s">
        <v>90</v>
      </c>
      <c r="E17" s="8">
        <v>0</v>
      </c>
      <c r="F17" s="36">
        <f t="shared" si="1"/>
        <v>0</v>
      </c>
    </row>
    <row r="18" spans="1:9">
      <c r="A18" s="108" t="s">
        <v>3</v>
      </c>
      <c r="B18" s="109"/>
      <c r="C18" s="109"/>
      <c r="D18" s="110"/>
      <c r="E18" s="110"/>
      <c r="F18" s="111">
        <f>SUBTOTAL(109,Table14[Total])</f>
        <v>0</v>
      </c>
    </row>
    <row r="19" spans="1:9">
      <c r="A19" s="53"/>
      <c r="B19" s="54"/>
      <c r="C19" s="54"/>
      <c r="D19" s="41"/>
      <c r="E19" s="41"/>
      <c r="F19" s="42"/>
    </row>
    <row r="20" spans="1:9">
      <c r="A20" s="51" t="s">
        <v>150</v>
      </c>
    </row>
    <row r="21" spans="1:9">
      <c r="A21" s="55" t="s">
        <v>48</v>
      </c>
      <c r="B21" s="55" t="s">
        <v>49</v>
      </c>
      <c r="C21" s="55" t="s">
        <v>0</v>
      </c>
      <c r="D21" s="55" t="s">
        <v>1</v>
      </c>
      <c r="E21" s="68" t="s">
        <v>2</v>
      </c>
      <c r="F21" s="68" t="s">
        <v>3</v>
      </c>
    </row>
    <row r="22" spans="1:9">
      <c r="A22" s="18">
        <v>1</v>
      </c>
      <c r="B22" s="57" t="s">
        <v>91</v>
      </c>
      <c r="C22" s="57"/>
      <c r="D22" s="56" t="s">
        <v>83</v>
      </c>
      <c r="E22" s="66">
        <v>0</v>
      </c>
      <c r="F22" s="66">
        <f t="shared" ref="F22:F23" si="2">A22*E22</f>
        <v>0</v>
      </c>
    </row>
    <row r="23" spans="1:9">
      <c r="A23" s="18">
        <v>1</v>
      </c>
      <c r="B23" s="57" t="s">
        <v>91</v>
      </c>
      <c r="C23" s="57"/>
      <c r="D23" s="57" t="s">
        <v>84</v>
      </c>
      <c r="E23" s="67">
        <v>0</v>
      </c>
      <c r="F23" s="67">
        <f t="shared" si="2"/>
        <v>0</v>
      </c>
      <c r="I23" s="1"/>
    </row>
    <row r="24" spans="1:9">
      <c r="A24" s="98" t="s">
        <v>3</v>
      </c>
      <c r="B24" s="99"/>
      <c r="C24" s="99"/>
      <c r="D24" s="100"/>
      <c r="E24" s="100"/>
      <c r="F24" s="101">
        <f>SUBTOTAL(109,Table2711158242526[Total])</f>
        <v>0</v>
      </c>
    </row>
    <row r="25" spans="1:9">
      <c r="A25" s="73"/>
      <c r="B25" s="74"/>
      <c r="C25" s="74"/>
      <c r="D25" s="75" t="s">
        <v>130</v>
      </c>
      <c r="E25" s="76"/>
      <c r="F25" s="77">
        <f>SUM(F18+F24)</f>
        <v>0</v>
      </c>
    </row>
    <row r="26" spans="1:9">
      <c r="C26" s="26"/>
      <c r="D26" s="27"/>
      <c r="E26" s="28"/>
    </row>
    <row r="27" spans="1:9">
      <c r="A27" s="52" t="s">
        <v>129</v>
      </c>
    </row>
    <row r="28" spans="1:9">
      <c r="A28" s="31" t="s">
        <v>48</v>
      </c>
      <c r="B28" s="32" t="s">
        <v>49</v>
      </c>
      <c r="C28" s="32" t="s">
        <v>0</v>
      </c>
      <c r="D28" s="32" t="s">
        <v>1</v>
      </c>
      <c r="E28" s="33" t="s">
        <v>2</v>
      </c>
      <c r="F28" s="34" t="s">
        <v>3</v>
      </c>
    </row>
    <row r="29" spans="1:9" ht="30">
      <c r="A29" s="35">
        <v>1</v>
      </c>
      <c r="B29" s="57" t="s">
        <v>127</v>
      </c>
      <c r="C29" s="57"/>
      <c r="D29" s="44" t="s">
        <v>145</v>
      </c>
      <c r="E29" s="8">
        <v>0</v>
      </c>
      <c r="F29" s="36">
        <f>SUM(A29*E29)</f>
        <v>0</v>
      </c>
    </row>
    <row r="30" spans="1:9">
      <c r="A30" s="83" t="s">
        <v>3</v>
      </c>
      <c r="B30" s="84"/>
      <c r="C30" s="84"/>
      <c r="D30" s="85"/>
      <c r="E30" s="85"/>
      <c r="F30" s="86">
        <f>SUBTOTAL(109,Table1422[Total])</f>
        <v>0</v>
      </c>
    </row>
    <row r="31" spans="1:9">
      <c r="A31" s="129"/>
      <c r="B31" s="130"/>
      <c r="C31" s="130"/>
      <c r="D31" s="131"/>
      <c r="E31" s="131"/>
      <c r="F31" s="164"/>
    </row>
    <row r="32" spans="1:9">
      <c r="A32" s="25"/>
      <c r="B32" s="26"/>
      <c r="C32" s="26"/>
      <c r="D32" s="27"/>
      <c r="E32" s="28"/>
      <c r="F32" s="28"/>
    </row>
    <row r="33" spans="1:9">
      <c r="A33" s="51" t="s">
        <v>151</v>
      </c>
    </row>
    <row r="34" spans="1:9">
      <c r="A34" s="55" t="s">
        <v>48</v>
      </c>
      <c r="B34" s="55" t="s">
        <v>49</v>
      </c>
      <c r="C34" s="55" t="s">
        <v>0</v>
      </c>
      <c r="D34" s="55" t="s">
        <v>1</v>
      </c>
      <c r="E34" s="68" t="s">
        <v>2</v>
      </c>
      <c r="F34" s="68" t="s">
        <v>3</v>
      </c>
    </row>
    <row r="35" spans="1:9">
      <c r="A35" s="18">
        <v>1</v>
      </c>
      <c r="B35" s="57" t="s">
        <v>127</v>
      </c>
      <c r="C35" s="57"/>
      <c r="D35" s="56" t="s">
        <v>149</v>
      </c>
      <c r="E35" s="66">
        <v>0</v>
      </c>
      <c r="F35" s="66">
        <f>A35*E35</f>
        <v>0</v>
      </c>
    </row>
    <row r="36" spans="1:9">
      <c r="A36" s="18">
        <v>1</v>
      </c>
      <c r="B36" s="57" t="s">
        <v>127</v>
      </c>
      <c r="C36" s="57"/>
      <c r="D36" s="57" t="s">
        <v>148</v>
      </c>
      <c r="E36" s="67">
        <v>0</v>
      </c>
      <c r="F36" s="67">
        <f>A36*E36</f>
        <v>0</v>
      </c>
      <c r="I36" s="1"/>
    </row>
    <row r="37" spans="1:9">
      <c r="A37" s="69">
        <v>1</v>
      </c>
      <c r="B37" s="70" t="s">
        <v>127</v>
      </c>
      <c r="C37" s="70"/>
      <c r="D37" s="71" t="s">
        <v>147</v>
      </c>
      <c r="E37" s="72">
        <v>0</v>
      </c>
      <c r="F37" s="66">
        <f>A37*E37</f>
        <v>0</v>
      </c>
      <c r="I37" s="1"/>
    </row>
    <row r="38" spans="1:9">
      <c r="A38" s="69" t="s">
        <v>3</v>
      </c>
      <c r="B38" s="70"/>
      <c r="C38" s="70"/>
      <c r="D38" s="71"/>
      <c r="E38" s="71"/>
      <c r="F38" s="72">
        <f>SUBTOTAL(109,Table271115824252623[Total])</f>
        <v>0</v>
      </c>
    </row>
    <row r="39" spans="1:9">
      <c r="A39" s="102"/>
      <c r="B39" s="103"/>
      <c r="C39" s="103"/>
      <c r="D39" s="114" t="s">
        <v>131</v>
      </c>
      <c r="E39" s="104"/>
      <c r="F39" s="105">
        <f>SUM(F30+F38)</f>
        <v>0</v>
      </c>
    </row>
    <row r="40" spans="1:9">
      <c r="E40" s="41"/>
      <c r="F40" s="42"/>
    </row>
    <row r="41" spans="1:9">
      <c r="A41" s="142"/>
      <c r="B41" s="49"/>
      <c r="C41" s="49"/>
      <c r="D41" s="169" t="s">
        <v>81</v>
      </c>
      <c r="E41" s="49"/>
      <c r="F41" s="170">
        <f>SUM(F8+F25+F39)</f>
        <v>0</v>
      </c>
    </row>
  </sheetData>
  <pageMargins left="0.7" right="0.7" top="0.75" bottom="0.75" header="0.3" footer="0.3"/>
  <pageSetup paperSize="17" orientation="landscape" r:id="rId1"/>
  <tableParts count="4"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D10" sqref="D10"/>
    </sheetView>
  </sheetViews>
  <sheetFormatPr defaultRowHeight="15"/>
  <cols>
    <col min="1" max="1" width="13.42578125" style="17" customWidth="1"/>
    <col min="2" max="2" width="19.28515625" customWidth="1"/>
    <col min="3" max="3" width="26.85546875" bestFit="1" customWidth="1"/>
    <col min="4" max="4" width="81.42578125" customWidth="1"/>
    <col min="5" max="5" width="14.140625" customWidth="1"/>
    <col min="6" max="6" width="14.5703125" style="19" customWidth="1"/>
  </cols>
  <sheetData>
    <row r="1" spans="1:6">
      <c r="A1" s="20"/>
      <c r="B1" s="4"/>
      <c r="C1" s="4"/>
      <c r="D1" s="5" t="s">
        <v>63</v>
      </c>
      <c r="E1" s="4"/>
      <c r="F1" s="93"/>
    </row>
    <row r="2" spans="1:6">
      <c r="A2" s="121" t="s">
        <v>53</v>
      </c>
      <c r="B2" s="3"/>
      <c r="C2" s="3"/>
      <c r="D2" s="3"/>
      <c r="E2" s="3"/>
      <c r="F2" s="6"/>
    </row>
    <row r="3" spans="1:6">
      <c r="A3" s="55" t="s">
        <v>48</v>
      </c>
      <c r="B3" s="55" t="s">
        <v>49</v>
      </c>
      <c r="C3" s="55" t="s">
        <v>0</v>
      </c>
      <c r="D3" s="55" t="s">
        <v>1</v>
      </c>
      <c r="E3" s="68" t="s">
        <v>2</v>
      </c>
      <c r="F3" s="68" t="s">
        <v>3</v>
      </c>
    </row>
    <row r="4" spans="1:6">
      <c r="A4" s="18">
        <v>15</v>
      </c>
      <c r="B4" s="57" t="s">
        <v>30</v>
      </c>
      <c r="C4" s="57" t="s">
        <v>31</v>
      </c>
      <c r="D4" s="7" t="s">
        <v>32</v>
      </c>
      <c r="E4" s="8">
        <v>0</v>
      </c>
      <c r="F4" s="8">
        <f t="shared" ref="F4:F25" si="0">E4*A4</f>
        <v>0</v>
      </c>
    </row>
    <row r="5" spans="1:6">
      <c r="A5" s="18">
        <v>15</v>
      </c>
      <c r="B5" s="57" t="s">
        <v>4</v>
      </c>
      <c r="C5" s="57" t="s">
        <v>56</v>
      </c>
      <c r="D5" s="7" t="s">
        <v>50</v>
      </c>
      <c r="E5" s="8">
        <v>0</v>
      </c>
      <c r="F5" s="8">
        <f t="shared" si="0"/>
        <v>0</v>
      </c>
    </row>
    <row r="6" spans="1:6">
      <c r="A6" s="18">
        <v>15</v>
      </c>
      <c r="B6" s="57" t="s">
        <v>11</v>
      </c>
      <c r="C6" s="57" t="s">
        <v>41</v>
      </c>
      <c r="D6" s="7" t="s">
        <v>179</v>
      </c>
      <c r="E6" s="8">
        <v>0</v>
      </c>
      <c r="F6" s="8">
        <f t="shared" si="0"/>
        <v>0</v>
      </c>
    </row>
    <row r="7" spans="1:6">
      <c r="A7" s="18">
        <v>15</v>
      </c>
      <c r="B7" s="57" t="s">
        <v>11</v>
      </c>
      <c r="C7" s="57" t="s">
        <v>51</v>
      </c>
      <c r="D7" s="7" t="s">
        <v>52</v>
      </c>
      <c r="E7" s="8">
        <v>0</v>
      </c>
      <c r="F7" s="8">
        <f t="shared" si="0"/>
        <v>0</v>
      </c>
    </row>
    <row r="8" spans="1:6">
      <c r="A8" s="18">
        <v>15</v>
      </c>
      <c r="B8" s="57" t="s">
        <v>11</v>
      </c>
      <c r="C8" s="57" t="s">
        <v>166</v>
      </c>
      <c r="D8" s="7" t="s">
        <v>12</v>
      </c>
      <c r="E8" s="8">
        <v>0</v>
      </c>
      <c r="F8" s="8">
        <f t="shared" si="0"/>
        <v>0</v>
      </c>
    </row>
    <row r="9" spans="1:6">
      <c r="A9" s="18">
        <v>15</v>
      </c>
      <c r="B9" s="57" t="s">
        <v>11</v>
      </c>
      <c r="C9" s="57" t="s">
        <v>169</v>
      </c>
      <c r="D9" s="7" t="s">
        <v>13</v>
      </c>
      <c r="E9" s="8">
        <v>0</v>
      </c>
      <c r="F9" s="8">
        <f t="shared" si="0"/>
        <v>0</v>
      </c>
    </row>
    <row r="10" spans="1:6">
      <c r="A10" s="18">
        <v>15</v>
      </c>
      <c r="B10" s="57" t="s">
        <v>11</v>
      </c>
      <c r="C10" s="57" t="s">
        <v>14</v>
      </c>
      <c r="D10" s="7" t="s">
        <v>15</v>
      </c>
      <c r="E10" s="8">
        <v>0</v>
      </c>
      <c r="F10" s="8">
        <f t="shared" si="0"/>
        <v>0</v>
      </c>
    </row>
    <row r="11" spans="1:6">
      <c r="A11" s="18">
        <v>15</v>
      </c>
      <c r="B11" s="57" t="s">
        <v>11</v>
      </c>
      <c r="C11" s="57" t="s">
        <v>18</v>
      </c>
      <c r="D11" s="7" t="s">
        <v>19</v>
      </c>
      <c r="E11" s="8">
        <v>0</v>
      </c>
      <c r="F11" s="8">
        <f t="shared" si="0"/>
        <v>0</v>
      </c>
    </row>
    <row r="12" spans="1:6">
      <c r="A12" s="18">
        <v>15</v>
      </c>
      <c r="B12" s="57" t="s">
        <v>11</v>
      </c>
      <c r="C12" s="57" t="s">
        <v>22</v>
      </c>
      <c r="D12" s="7" t="s">
        <v>23</v>
      </c>
      <c r="E12" s="8">
        <v>0</v>
      </c>
      <c r="F12" s="8">
        <f t="shared" si="0"/>
        <v>0</v>
      </c>
    </row>
    <row r="13" spans="1:6">
      <c r="A13" s="18">
        <v>15</v>
      </c>
      <c r="B13" s="3" t="s">
        <v>11</v>
      </c>
      <c r="C13" s="3" t="s">
        <v>187</v>
      </c>
      <c r="D13" s="3" t="s">
        <v>189</v>
      </c>
      <c r="E13" s="8">
        <v>0</v>
      </c>
      <c r="F13" s="6">
        <f t="shared" si="0"/>
        <v>0</v>
      </c>
    </row>
    <row r="14" spans="1:6">
      <c r="A14" s="18">
        <v>15</v>
      </c>
      <c r="B14" s="3" t="s">
        <v>11</v>
      </c>
      <c r="C14" s="3" t="s">
        <v>188</v>
      </c>
      <c r="D14" s="3" t="s">
        <v>190</v>
      </c>
      <c r="E14" s="8">
        <v>0</v>
      </c>
      <c r="F14" s="6">
        <f t="shared" si="0"/>
        <v>0</v>
      </c>
    </row>
    <row r="15" spans="1:6">
      <c r="A15" s="18">
        <v>13</v>
      </c>
      <c r="B15" s="57" t="s">
        <v>5</v>
      </c>
      <c r="C15" s="43" t="s">
        <v>7</v>
      </c>
      <c r="D15" s="7" t="s">
        <v>39</v>
      </c>
      <c r="E15" s="8">
        <v>0</v>
      </c>
      <c r="F15" s="8">
        <f t="shared" si="0"/>
        <v>0</v>
      </c>
    </row>
    <row r="16" spans="1:6">
      <c r="A16" s="69">
        <v>2</v>
      </c>
      <c r="B16" s="70" t="s">
        <v>5</v>
      </c>
      <c r="C16" s="89" t="s">
        <v>101</v>
      </c>
      <c r="D16" s="71" t="s">
        <v>100</v>
      </c>
      <c r="E16" s="8">
        <v>0</v>
      </c>
      <c r="F16" s="72">
        <f>E16*A16</f>
        <v>0</v>
      </c>
    </row>
    <row r="17" spans="1:6" s="1" customFormat="1" ht="45">
      <c r="A17" s="18">
        <v>10</v>
      </c>
      <c r="B17" s="57" t="s">
        <v>17</v>
      </c>
      <c r="C17" s="57" t="s">
        <v>46</v>
      </c>
      <c r="D17" s="44" t="s">
        <v>97</v>
      </c>
      <c r="E17" s="8">
        <v>0</v>
      </c>
      <c r="F17" s="8">
        <f t="shared" si="0"/>
        <v>0</v>
      </c>
    </row>
    <row r="18" spans="1:6" s="1" customFormat="1" ht="30">
      <c r="A18" s="69">
        <v>5</v>
      </c>
      <c r="B18" s="70" t="s">
        <v>17</v>
      </c>
      <c r="C18" s="57" t="s">
        <v>176</v>
      </c>
      <c r="D18" s="44" t="s">
        <v>106</v>
      </c>
      <c r="E18" s="8">
        <v>0</v>
      </c>
      <c r="F18" s="72">
        <f>E18*A18</f>
        <v>0</v>
      </c>
    </row>
    <row r="19" spans="1:6">
      <c r="A19" s="18">
        <v>20</v>
      </c>
      <c r="B19" s="57" t="s">
        <v>33</v>
      </c>
      <c r="C19" s="57" t="s">
        <v>34</v>
      </c>
      <c r="D19" s="7" t="s">
        <v>35</v>
      </c>
      <c r="E19" s="8">
        <v>0</v>
      </c>
      <c r="F19" s="8">
        <f t="shared" si="0"/>
        <v>0</v>
      </c>
    </row>
    <row r="20" spans="1:6">
      <c r="A20" s="18">
        <v>15</v>
      </c>
      <c r="B20" s="57" t="s">
        <v>16</v>
      </c>
      <c r="C20" s="57" t="s">
        <v>20</v>
      </c>
      <c r="D20" s="7" t="s">
        <v>21</v>
      </c>
      <c r="E20" s="8">
        <v>0</v>
      </c>
      <c r="F20" s="8">
        <f t="shared" si="0"/>
        <v>0</v>
      </c>
    </row>
    <row r="21" spans="1:6">
      <c r="A21" s="18">
        <v>15</v>
      </c>
      <c r="B21" s="57" t="s">
        <v>40</v>
      </c>
      <c r="C21" s="57" t="s">
        <v>47</v>
      </c>
      <c r="D21" s="44" t="s">
        <v>111</v>
      </c>
      <c r="E21" s="8">
        <v>0</v>
      </c>
      <c r="F21" s="8">
        <f t="shared" si="0"/>
        <v>0</v>
      </c>
    </row>
    <row r="22" spans="1:6">
      <c r="A22" s="18">
        <v>15</v>
      </c>
      <c r="B22" s="57" t="s">
        <v>36</v>
      </c>
      <c r="C22" s="57" t="s">
        <v>37</v>
      </c>
      <c r="D22" s="7" t="s">
        <v>38</v>
      </c>
      <c r="E22" s="8">
        <v>0</v>
      </c>
      <c r="F22" s="8">
        <f t="shared" si="0"/>
        <v>0</v>
      </c>
    </row>
    <row r="23" spans="1:6">
      <c r="A23" s="18">
        <v>15</v>
      </c>
      <c r="B23" s="57" t="s">
        <v>24</v>
      </c>
      <c r="C23" s="57" t="s">
        <v>54</v>
      </c>
      <c r="D23" s="7" t="s">
        <v>55</v>
      </c>
      <c r="E23" s="8">
        <v>0</v>
      </c>
      <c r="F23" s="8">
        <f t="shared" si="0"/>
        <v>0</v>
      </c>
    </row>
    <row r="24" spans="1:6">
      <c r="A24" s="18">
        <v>15</v>
      </c>
      <c r="B24" s="57" t="s">
        <v>24</v>
      </c>
      <c r="C24" s="57" t="s">
        <v>25</v>
      </c>
      <c r="D24" s="7" t="s">
        <v>26</v>
      </c>
      <c r="E24" s="8">
        <v>0</v>
      </c>
      <c r="F24" s="8">
        <f t="shared" si="0"/>
        <v>0</v>
      </c>
    </row>
    <row r="25" spans="1:6">
      <c r="A25" s="18">
        <v>15</v>
      </c>
      <c r="B25" s="57" t="s">
        <v>27</v>
      </c>
      <c r="C25" s="57" t="s">
        <v>28</v>
      </c>
      <c r="D25" s="7" t="s">
        <v>29</v>
      </c>
      <c r="E25" s="8">
        <v>0</v>
      </c>
      <c r="F25" s="8">
        <f t="shared" si="0"/>
        <v>0</v>
      </c>
    </row>
    <row r="26" spans="1:6">
      <c r="A26" s="69">
        <v>15</v>
      </c>
      <c r="B26" s="70" t="s">
        <v>102</v>
      </c>
      <c r="C26" s="70" t="s">
        <v>103</v>
      </c>
      <c r="D26" s="71" t="s">
        <v>104</v>
      </c>
      <c r="E26" s="72">
        <v>0</v>
      </c>
      <c r="F26" s="72">
        <f>E26*A26</f>
        <v>0</v>
      </c>
    </row>
    <row r="27" spans="1:6">
      <c r="A27" s="174" t="s">
        <v>3</v>
      </c>
      <c r="B27" s="133"/>
      <c r="C27" s="133"/>
      <c r="D27" s="134"/>
      <c r="E27" s="134"/>
      <c r="F27" s="172">
        <f>SUBTOTAL(109,Table147[Total])</f>
        <v>0</v>
      </c>
    </row>
    <row r="28" spans="1:6">
      <c r="A28" s="129"/>
      <c r="B28" s="130"/>
      <c r="C28" s="130"/>
      <c r="D28" s="131"/>
      <c r="E28" s="131"/>
      <c r="F28" s="164"/>
    </row>
    <row r="29" spans="1:6">
      <c r="A29" s="25"/>
      <c r="B29" s="26"/>
      <c r="C29" s="26"/>
      <c r="D29" s="27"/>
      <c r="E29" s="28"/>
      <c r="F29" s="28"/>
    </row>
    <row r="30" spans="1:6">
      <c r="A30" s="51" t="s">
        <v>69</v>
      </c>
    </row>
    <row r="31" spans="1:6">
      <c r="A31" s="55" t="s">
        <v>48</v>
      </c>
      <c r="B31" s="55" t="s">
        <v>49</v>
      </c>
      <c r="C31" s="55" t="s">
        <v>0</v>
      </c>
      <c r="D31" s="55" t="s">
        <v>1</v>
      </c>
      <c r="E31" s="68" t="s">
        <v>2</v>
      </c>
      <c r="F31" s="68" t="s">
        <v>3</v>
      </c>
    </row>
    <row r="32" spans="1:6">
      <c r="A32" s="18">
        <v>15</v>
      </c>
      <c r="B32" s="57"/>
      <c r="C32" s="57"/>
      <c r="D32" s="56" t="s">
        <v>59</v>
      </c>
      <c r="E32" s="66">
        <v>0</v>
      </c>
      <c r="F32" s="66">
        <f t="shared" ref="F32:F33" si="1">A32*E32</f>
        <v>0</v>
      </c>
    </row>
    <row r="33" spans="1:9">
      <c r="A33" s="18">
        <v>15</v>
      </c>
      <c r="B33" s="57"/>
      <c r="C33" s="57"/>
      <c r="D33" s="57" t="s">
        <v>60</v>
      </c>
      <c r="E33" s="67">
        <v>0</v>
      </c>
      <c r="F33" s="67">
        <f t="shared" si="1"/>
        <v>0</v>
      </c>
      <c r="I33" s="1"/>
    </row>
    <row r="34" spans="1:9">
      <c r="A34" s="140" t="s">
        <v>3</v>
      </c>
      <c r="B34" s="106"/>
      <c r="C34" s="106"/>
      <c r="D34" s="107"/>
      <c r="E34" s="107"/>
      <c r="F34" s="141">
        <f>SUBTOTAL(109,Table27111582425[Total])</f>
        <v>0</v>
      </c>
    </row>
    <row r="35" spans="1:9">
      <c r="A35" s="142"/>
      <c r="B35" s="49"/>
      <c r="C35" s="54"/>
      <c r="D35" s="41"/>
      <c r="E35" s="42"/>
      <c r="F35" s="143"/>
    </row>
    <row r="36" spans="1:9">
      <c r="A36" s="144"/>
      <c r="B36" s="145"/>
      <c r="C36" s="145"/>
      <c r="D36" s="146" t="s">
        <v>81</v>
      </c>
      <c r="E36" s="50"/>
      <c r="F36" s="147">
        <f>SUM(F27+F34)</f>
        <v>0</v>
      </c>
    </row>
  </sheetData>
  <pageMargins left="0.7" right="0.7" top="0.75" bottom="0.75" header="0.3" footer="0.3"/>
  <pageSetup paperSize="17" scale="87" orientation="landscape" r:id="rId1"/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opLeftCell="A10" workbookViewId="0">
      <selection activeCell="C36" sqref="C36"/>
    </sheetView>
  </sheetViews>
  <sheetFormatPr defaultRowHeight="15"/>
  <cols>
    <col min="1" max="1" width="13.42578125" style="17" customWidth="1"/>
    <col min="2" max="2" width="19.28515625" customWidth="1"/>
    <col min="3" max="3" width="26.85546875" bestFit="1" customWidth="1"/>
    <col min="4" max="4" width="81.42578125" customWidth="1"/>
    <col min="5" max="5" width="14.140625" customWidth="1"/>
    <col min="6" max="6" width="14.5703125" style="19" customWidth="1"/>
  </cols>
  <sheetData>
    <row r="1" spans="1:6">
      <c r="A1" s="20"/>
      <c r="B1" s="4"/>
      <c r="C1" s="4"/>
      <c r="D1" s="5" t="s">
        <v>65</v>
      </c>
      <c r="E1" s="4"/>
      <c r="F1" s="93"/>
    </row>
    <row r="2" spans="1:6">
      <c r="A2" s="52" t="s">
        <v>53</v>
      </c>
    </row>
    <row r="3" spans="1:6">
      <c r="A3" s="31" t="s">
        <v>48</v>
      </c>
      <c r="B3" s="32" t="s">
        <v>49</v>
      </c>
      <c r="C3" s="32" t="s">
        <v>0</v>
      </c>
      <c r="D3" s="32" t="s">
        <v>1</v>
      </c>
      <c r="E3" s="33" t="s">
        <v>2</v>
      </c>
      <c r="F3" s="34" t="s">
        <v>3</v>
      </c>
    </row>
    <row r="4" spans="1:6">
      <c r="A4" s="35">
        <v>2</v>
      </c>
      <c r="B4" s="57" t="s">
        <v>30</v>
      </c>
      <c r="C4" s="57" t="s">
        <v>31</v>
      </c>
      <c r="D4" s="7" t="s">
        <v>32</v>
      </c>
      <c r="E4" s="8">
        <v>0</v>
      </c>
      <c r="F4" s="36">
        <f t="shared" ref="F4:F24" si="0">E4*A4</f>
        <v>0</v>
      </c>
    </row>
    <row r="5" spans="1:6">
      <c r="A5" s="35">
        <v>2</v>
      </c>
      <c r="B5" s="57" t="s">
        <v>4</v>
      </c>
      <c r="C5" s="57" t="s">
        <v>56</v>
      </c>
      <c r="D5" s="7" t="s">
        <v>50</v>
      </c>
      <c r="E5" s="8">
        <v>0</v>
      </c>
      <c r="F5" s="36">
        <f t="shared" si="0"/>
        <v>0</v>
      </c>
    </row>
    <row r="6" spans="1:6">
      <c r="A6" s="35">
        <v>2</v>
      </c>
      <c r="B6" s="57" t="s">
        <v>11</v>
      </c>
      <c r="C6" s="57" t="s">
        <v>41</v>
      </c>
      <c r="D6" s="7" t="s">
        <v>179</v>
      </c>
      <c r="E6" s="8">
        <v>0</v>
      </c>
      <c r="F6" s="36">
        <f t="shared" si="0"/>
        <v>0</v>
      </c>
    </row>
    <row r="7" spans="1:6">
      <c r="A7" s="35">
        <v>2</v>
      </c>
      <c r="B7" s="57" t="s">
        <v>11</v>
      </c>
      <c r="C7" s="57" t="s">
        <v>51</v>
      </c>
      <c r="D7" s="7" t="s">
        <v>52</v>
      </c>
      <c r="E7" s="8">
        <v>0</v>
      </c>
      <c r="F7" s="36">
        <f t="shared" si="0"/>
        <v>0</v>
      </c>
    </row>
    <row r="8" spans="1:6">
      <c r="A8" s="35">
        <v>2</v>
      </c>
      <c r="B8" s="57" t="s">
        <v>11</v>
      </c>
      <c r="C8" s="57" t="s">
        <v>166</v>
      </c>
      <c r="D8" s="7" t="s">
        <v>12</v>
      </c>
      <c r="E8" s="8">
        <v>0</v>
      </c>
      <c r="F8" s="36">
        <f t="shared" si="0"/>
        <v>0</v>
      </c>
    </row>
    <row r="9" spans="1:6">
      <c r="A9" s="35">
        <v>2</v>
      </c>
      <c r="B9" s="57" t="s">
        <v>11</v>
      </c>
      <c r="C9" s="57" t="s">
        <v>169</v>
      </c>
      <c r="D9" s="7" t="s">
        <v>13</v>
      </c>
      <c r="E9" s="8">
        <v>0</v>
      </c>
      <c r="F9" s="36">
        <f t="shared" si="0"/>
        <v>0</v>
      </c>
    </row>
    <row r="10" spans="1:6">
      <c r="A10" s="35">
        <v>2</v>
      </c>
      <c r="B10" s="57" t="s">
        <v>11</v>
      </c>
      <c r="C10" s="57" t="s">
        <v>14</v>
      </c>
      <c r="D10" s="7" t="s">
        <v>15</v>
      </c>
      <c r="E10" s="8">
        <v>0</v>
      </c>
      <c r="F10" s="36">
        <f t="shared" si="0"/>
        <v>0</v>
      </c>
    </row>
    <row r="11" spans="1:6">
      <c r="A11" s="35">
        <v>2</v>
      </c>
      <c r="B11" s="57" t="s">
        <v>11</v>
      </c>
      <c r="C11" s="57" t="s">
        <v>18</v>
      </c>
      <c r="D11" s="7" t="s">
        <v>19</v>
      </c>
      <c r="E11" s="8">
        <v>0</v>
      </c>
      <c r="F11" s="36">
        <f t="shared" si="0"/>
        <v>0</v>
      </c>
    </row>
    <row r="12" spans="1:6">
      <c r="A12" s="35">
        <v>2</v>
      </c>
      <c r="B12" s="57" t="s">
        <v>11</v>
      </c>
      <c r="C12" s="57" t="s">
        <v>22</v>
      </c>
      <c r="D12" s="7" t="s">
        <v>23</v>
      </c>
      <c r="E12" s="8">
        <v>0</v>
      </c>
      <c r="F12" s="36">
        <f t="shared" si="0"/>
        <v>0</v>
      </c>
    </row>
    <row r="13" spans="1:6">
      <c r="A13" s="35">
        <v>2</v>
      </c>
      <c r="B13" s="3" t="s">
        <v>11</v>
      </c>
      <c r="C13" s="3" t="s">
        <v>187</v>
      </c>
      <c r="D13" s="3" t="s">
        <v>189</v>
      </c>
      <c r="E13" s="8">
        <v>0</v>
      </c>
      <c r="F13" s="126">
        <f t="shared" si="0"/>
        <v>0</v>
      </c>
    </row>
    <row r="14" spans="1:6">
      <c r="A14" s="35">
        <v>2</v>
      </c>
      <c r="B14" s="3" t="s">
        <v>11</v>
      </c>
      <c r="C14" s="3" t="s">
        <v>188</v>
      </c>
      <c r="D14" s="3" t="s">
        <v>190</v>
      </c>
      <c r="E14" s="8">
        <v>0</v>
      </c>
      <c r="F14" s="126">
        <f t="shared" si="0"/>
        <v>0</v>
      </c>
    </row>
    <row r="15" spans="1:6">
      <c r="A15" s="35">
        <v>2</v>
      </c>
      <c r="B15" s="57" t="s">
        <v>5</v>
      </c>
      <c r="C15" s="43" t="s">
        <v>7</v>
      </c>
      <c r="D15" s="7" t="s">
        <v>39</v>
      </c>
      <c r="E15" s="8">
        <v>0</v>
      </c>
      <c r="F15" s="36">
        <f t="shared" si="0"/>
        <v>0</v>
      </c>
    </row>
    <row r="16" spans="1:6" ht="45">
      <c r="A16" s="35">
        <v>2</v>
      </c>
      <c r="B16" s="57" t="s">
        <v>17</v>
      </c>
      <c r="C16" s="57" t="s">
        <v>46</v>
      </c>
      <c r="D16" s="44" t="s">
        <v>114</v>
      </c>
      <c r="E16" s="8">
        <v>0</v>
      </c>
      <c r="F16" s="36">
        <f t="shared" si="0"/>
        <v>0</v>
      </c>
    </row>
    <row r="17" spans="1:9">
      <c r="A17" s="35">
        <v>4</v>
      </c>
      <c r="B17" s="57" t="s">
        <v>33</v>
      </c>
      <c r="C17" s="57" t="s">
        <v>34</v>
      </c>
      <c r="D17" s="7" t="s">
        <v>35</v>
      </c>
      <c r="E17" s="8">
        <v>0</v>
      </c>
      <c r="F17" s="36">
        <f t="shared" si="0"/>
        <v>0</v>
      </c>
    </row>
    <row r="18" spans="1:9">
      <c r="A18" s="35">
        <v>2</v>
      </c>
      <c r="B18" s="57" t="s">
        <v>16</v>
      </c>
      <c r="C18" s="57" t="s">
        <v>20</v>
      </c>
      <c r="D18" s="7" t="s">
        <v>21</v>
      </c>
      <c r="E18" s="8">
        <v>0</v>
      </c>
      <c r="F18" s="36">
        <f t="shared" si="0"/>
        <v>0</v>
      </c>
    </row>
    <row r="19" spans="1:9">
      <c r="A19" s="35">
        <v>2</v>
      </c>
      <c r="B19" s="57" t="s">
        <v>40</v>
      </c>
      <c r="C19" s="57" t="s">
        <v>47</v>
      </c>
      <c r="D19" s="7" t="s">
        <v>44</v>
      </c>
      <c r="E19" s="8">
        <v>0</v>
      </c>
      <c r="F19" s="36">
        <f t="shared" si="0"/>
        <v>0</v>
      </c>
    </row>
    <row r="20" spans="1:9">
      <c r="A20" s="35">
        <v>2</v>
      </c>
      <c r="B20" s="57" t="s">
        <v>36</v>
      </c>
      <c r="C20" s="57" t="s">
        <v>37</v>
      </c>
      <c r="D20" s="7" t="s">
        <v>38</v>
      </c>
      <c r="E20" s="8">
        <v>0</v>
      </c>
      <c r="F20" s="36">
        <f t="shared" si="0"/>
        <v>0</v>
      </c>
    </row>
    <row r="21" spans="1:9">
      <c r="A21" s="35">
        <v>2</v>
      </c>
      <c r="B21" s="57" t="s">
        <v>24</v>
      </c>
      <c r="C21" s="57" t="s">
        <v>54</v>
      </c>
      <c r="D21" s="7" t="s">
        <v>55</v>
      </c>
      <c r="E21" s="8">
        <v>0</v>
      </c>
      <c r="F21" s="36">
        <f t="shared" si="0"/>
        <v>0</v>
      </c>
    </row>
    <row r="22" spans="1:9">
      <c r="A22" s="35">
        <v>2</v>
      </c>
      <c r="B22" s="57" t="s">
        <v>24</v>
      </c>
      <c r="C22" s="57" t="s">
        <v>25</v>
      </c>
      <c r="D22" s="7" t="s">
        <v>26</v>
      </c>
      <c r="E22" s="8">
        <v>0</v>
      </c>
      <c r="F22" s="36">
        <f t="shared" si="0"/>
        <v>0</v>
      </c>
    </row>
    <row r="23" spans="1:9">
      <c r="A23" s="35">
        <v>2</v>
      </c>
      <c r="B23" s="57" t="s">
        <v>8</v>
      </c>
      <c r="C23" s="57" t="s">
        <v>9</v>
      </c>
      <c r="D23" s="7" t="s">
        <v>10</v>
      </c>
      <c r="E23" s="8">
        <v>0</v>
      </c>
      <c r="F23" s="36">
        <f t="shared" si="0"/>
        <v>0</v>
      </c>
    </row>
    <row r="24" spans="1:9">
      <c r="A24" s="35">
        <v>2</v>
      </c>
      <c r="B24" s="57" t="s">
        <v>27</v>
      </c>
      <c r="C24" s="57" t="s">
        <v>28</v>
      </c>
      <c r="D24" s="7" t="s">
        <v>29</v>
      </c>
      <c r="E24" s="8">
        <v>0</v>
      </c>
      <c r="F24" s="36">
        <f t="shared" si="0"/>
        <v>0</v>
      </c>
    </row>
    <row r="25" spans="1:9">
      <c r="A25" s="87">
        <v>2</v>
      </c>
      <c r="B25" s="70" t="s">
        <v>102</v>
      </c>
      <c r="C25" s="70" t="s">
        <v>103</v>
      </c>
      <c r="D25" s="71" t="s">
        <v>104</v>
      </c>
      <c r="E25" s="8">
        <v>0</v>
      </c>
      <c r="F25" s="88">
        <f>E25*A25</f>
        <v>0</v>
      </c>
    </row>
    <row r="26" spans="1:9">
      <c r="A26" s="182" t="s">
        <v>3</v>
      </c>
      <c r="B26" s="183"/>
      <c r="C26" s="183"/>
      <c r="D26" s="184"/>
      <c r="E26" s="184"/>
      <c r="F26" s="185">
        <f>SUBTOTAL(109,Table1[Total])</f>
        <v>0</v>
      </c>
    </row>
    <row r="27" spans="1:9">
      <c r="A27" s="25"/>
      <c r="B27" s="26"/>
      <c r="C27" s="26"/>
      <c r="D27" s="27"/>
      <c r="E27" s="28"/>
      <c r="F27" s="28"/>
    </row>
    <row r="28" spans="1:9">
      <c r="A28" s="25"/>
      <c r="B28" s="26"/>
      <c r="C28" s="26"/>
      <c r="D28" s="27"/>
      <c r="E28" s="28"/>
      <c r="F28" s="28"/>
    </row>
    <row r="29" spans="1:9">
      <c r="A29" s="51" t="s">
        <v>69</v>
      </c>
    </row>
    <row r="30" spans="1:9">
      <c r="A30" s="55" t="s">
        <v>48</v>
      </c>
      <c r="B30" s="55" t="s">
        <v>49</v>
      </c>
      <c r="C30" s="55" t="s">
        <v>0</v>
      </c>
      <c r="D30" s="55" t="s">
        <v>1</v>
      </c>
      <c r="E30" s="68" t="s">
        <v>2</v>
      </c>
      <c r="F30" s="68" t="s">
        <v>3</v>
      </c>
    </row>
    <row r="31" spans="1:9">
      <c r="A31" s="18">
        <v>2</v>
      </c>
      <c r="B31" s="57"/>
      <c r="C31" s="57"/>
      <c r="D31" s="56" t="s">
        <v>59</v>
      </c>
      <c r="E31" s="66">
        <v>0</v>
      </c>
      <c r="F31" s="66">
        <f>A31*E31</f>
        <v>0</v>
      </c>
    </row>
    <row r="32" spans="1:9">
      <c r="A32" s="18">
        <v>2</v>
      </c>
      <c r="B32" s="57"/>
      <c r="C32" s="57"/>
      <c r="D32" s="57" t="s">
        <v>60</v>
      </c>
      <c r="E32" s="67">
        <v>0</v>
      </c>
      <c r="F32" s="67">
        <f t="shared" ref="F32" si="1">A32*E32</f>
        <v>0</v>
      </c>
      <c r="I32" s="1"/>
    </row>
    <row r="33" spans="1:6">
      <c r="A33" s="140" t="s">
        <v>3</v>
      </c>
      <c r="B33" s="106"/>
      <c r="C33" s="106"/>
      <c r="D33" s="107"/>
      <c r="E33" s="107"/>
      <c r="F33" s="141">
        <f>SUBTOTAL(109,Table271115824252627[Total])</f>
        <v>0</v>
      </c>
    </row>
    <row r="34" spans="1:6">
      <c r="A34" s="142"/>
      <c r="B34" s="49"/>
      <c r="C34" s="54"/>
      <c r="D34" s="41"/>
      <c r="E34" s="42"/>
      <c r="F34" s="143"/>
    </row>
    <row r="35" spans="1:6">
      <c r="A35" s="144"/>
      <c r="B35" s="145"/>
      <c r="C35" s="145"/>
      <c r="D35" s="146" t="s">
        <v>81</v>
      </c>
      <c r="E35" s="50"/>
      <c r="F35" s="147">
        <f>SUM(F26+F33)</f>
        <v>0</v>
      </c>
    </row>
  </sheetData>
  <pageMargins left="0.7" right="0.7" top="0.75" bottom="0.75" header="0.3" footer="0.3"/>
  <pageSetup paperSize="17" scale="90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19" workbookViewId="0">
      <selection activeCell="E40" sqref="E40"/>
    </sheetView>
  </sheetViews>
  <sheetFormatPr defaultRowHeight="15"/>
  <cols>
    <col min="1" max="1" width="13.42578125" style="17" customWidth="1"/>
    <col min="2" max="2" width="19.28515625" customWidth="1"/>
    <col min="3" max="3" width="28.28515625" bestFit="1" customWidth="1"/>
    <col min="4" max="4" width="81.42578125" customWidth="1"/>
    <col min="5" max="5" width="14.140625" customWidth="1"/>
    <col min="6" max="6" width="14.5703125" style="19" customWidth="1"/>
  </cols>
  <sheetData>
    <row r="1" spans="1:6">
      <c r="A1" s="20"/>
      <c r="B1" s="4"/>
      <c r="C1" s="4"/>
      <c r="D1" s="5" t="s">
        <v>66</v>
      </c>
      <c r="E1" s="4"/>
      <c r="F1" s="93"/>
    </row>
    <row r="2" spans="1:6">
      <c r="A2" s="52" t="s">
        <v>53</v>
      </c>
    </row>
    <row r="3" spans="1:6">
      <c r="A3" s="31" t="s">
        <v>48</v>
      </c>
      <c r="B3" s="32" t="s">
        <v>49</v>
      </c>
      <c r="C3" s="32" t="s">
        <v>0</v>
      </c>
      <c r="D3" s="32" t="s">
        <v>1</v>
      </c>
      <c r="E3" s="33" t="s">
        <v>2</v>
      </c>
      <c r="F3" s="34" t="s">
        <v>3</v>
      </c>
    </row>
    <row r="4" spans="1:6">
      <c r="A4" s="35">
        <v>2</v>
      </c>
      <c r="B4" s="57" t="s">
        <v>4</v>
      </c>
      <c r="C4" s="57" t="s">
        <v>172</v>
      </c>
      <c r="D4" s="7" t="s">
        <v>95</v>
      </c>
      <c r="E4" s="8">
        <v>0</v>
      </c>
      <c r="F4" s="36">
        <f t="shared" ref="F4:F22" si="0">E4*A4</f>
        <v>0</v>
      </c>
    </row>
    <row r="5" spans="1:6">
      <c r="A5" s="35">
        <v>2</v>
      </c>
      <c r="B5" s="57" t="s">
        <v>11</v>
      </c>
      <c r="C5" s="57" t="s">
        <v>41</v>
      </c>
      <c r="D5" s="7" t="s">
        <v>179</v>
      </c>
      <c r="E5" s="8">
        <v>0</v>
      </c>
      <c r="F5" s="36">
        <f t="shared" si="0"/>
        <v>0</v>
      </c>
    </row>
    <row r="6" spans="1:6">
      <c r="A6" s="35">
        <v>2</v>
      </c>
      <c r="B6" s="57" t="s">
        <v>11</v>
      </c>
      <c r="C6" s="57" t="s">
        <v>51</v>
      </c>
      <c r="D6" s="7" t="s">
        <v>52</v>
      </c>
      <c r="E6" s="8">
        <v>0</v>
      </c>
      <c r="F6" s="36">
        <f t="shared" si="0"/>
        <v>0</v>
      </c>
    </row>
    <row r="7" spans="1:6">
      <c r="A7" s="35">
        <v>2</v>
      </c>
      <c r="B7" s="57" t="s">
        <v>11</v>
      </c>
      <c r="C7" s="57" t="s">
        <v>166</v>
      </c>
      <c r="D7" s="7" t="s">
        <v>12</v>
      </c>
      <c r="E7" s="8">
        <v>0</v>
      </c>
      <c r="F7" s="36">
        <f t="shared" si="0"/>
        <v>0</v>
      </c>
    </row>
    <row r="8" spans="1:6">
      <c r="A8" s="35">
        <v>2</v>
      </c>
      <c r="B8" s="57" t="s">
        <v>11</v>
      </c>
      <c r="C8" s="57" t="s">
        <v>169</v>
      </c>
      <c r="D8" s="7" t="s">
        <v>13</v>
      </c>
      <c r="E8" s="8">
        <v>0</v>
      </c>
      <c r="F8" s="36">
        <f t="shared" si="0"/>
        <v>0</v>
      </c>
    </row>
    <row r="9" spans="1:6">
      <c r="A9" s="35">
        <v>2</v>
      </c>
      <c r="B9" s="57" t="s">
        <v>11</v>
      </c>
      <c r="C9" s="57" t="s">
        <v>14</v>
      </c>
      <c r="D9" s="7" t="s">
        <v>15</v>
      </c>
      <c r="E9" s="8">
        <v>0</v>
      </c>
      <c r="F9" s="36">
        <f t="shared" si="0"/>
        <v>0</v>
      </c>
    </row>
    <row r="10" spans="1:6">
      <c r="A10" s="35">
        <v>2</v>
      </c>
      <c r="B10" s="57" t="s">
        <v>11</v>
      </c>
      <c r="C10" s="57" t="s">
        <v>18</v>
      </c>
      <c r="D10" s="7" t="s">
        <v>19</v>
      </c>
      <c r="E10" s="8">
        <v>0</v>
      </c>
      <c r="F10" s="36">
        <f t="shared" si="0"/>
        <v>0</v>
      </c>
    </row>
    <row r="11" spans="1:6">
      <c r="A11" s="35">
        <v>2</v>
      </c>
      <c r="B11" s="57" t="s">
        <v>11</v>
      </c>
      <c r="C11" s="57" t="s">
        <v>22</v>
      </c>
      <c r="D11" s="7" t="s">
        <v>23</v>
      </c>
      <c r="E11" s="8">
        <v>0</v>
      </c>
      <c r="F11" s="36">
        <f t="shared" si="0"/>
        <v>0</v>
      </c>
    </row>
    <row r="12" spans="1:6">
      <c r="A12" s="132">
        <v>2</v>
      </c>
      <c r="B12" s="133" t="s">
        <v>11</v>
      </c>
      <c r="C12" s="56" t="s">
        <v>195</v>
      </c>
      <c r="D12" s="95" t="s">
        <v>196</v>
      </c>
      <c r="E12" s="8">
        <v>0</v>
      </c>
      <c r="F12" s="173">
        <f>E12*A12</f>
        <v>0</v>
      </c>
    </row>
    <row r="13" spans="1:6">
      <c r="A13" s="35">
        <v>2</v>
      </c>
      <c r="B13" s="127" t="s">
        <v>11</v>
      </c>
      <c r="C13" s="127" t="s">
        <v>187</v>
      </c>
      <c r="D13" s="127" t="s">
        <v>189</v>
      </c>
      <c r="E13" s="8">
        <v>0</v>
      </c>
      <c r="F13" s="168">
        <f t="shared" si="0"/>
        <v>0</v>
      </c>
    </row>
    <row r="14" spans="1:6">
      <c r="A14" s="35">
        <v>2</v>
      </c>
      <c r="B14" s="127" t="s">
        <v>11</v>
      </c>
      <c r="C14" s="127" t="s">
        <v>188</v>
      </c>
      <c r="D14" s="127" t="s">
        <v>194</v>
      </c>
      <c r="E14" s="8">
        <v>0</v>
      </c>
      <c r="F14" s="168">
        <f>E14*A14</f>
        <v>0</v>
      </c>
    </row>
    <row r="15" spans="1:6" ht="45">
      <c r="A15" s="35">
        <v>2</v>
      </c>
      <c r="B15" s="57" t="s">
        <v>17</v>
      </c>
      <c r="C15" s="57" t="s">
        <v>46</v>
      </c>
      <c r="D15" s="44" t="s">
        <v>146</v>
      </c>
      <c r="E15" s="8">
        <v>0</v>
      </c>
      <c r="F15" s="36">
        <f t="shared" si="0"/>
        <v>0</v>
      </c>
    </row>
    <row r="16" spans="1:6">
      <c r="A16" s="132">
        <v>2</v>
      </c>
      <c r="B16" s="133" t="s">
        <v>191</v>
      </c>
      <c r="C16" s="57" t="s">
        <v>192</v>
      </c>
      <c r="D16" s="7" t="s">
        <v>193</v>
      </c>
      <c r="E16" s="8">
        <v>0</v>
      </c>
      <c r="F16" s="173">
        <f>E16*A16</f>
        <v>0</v>
      </c>
    </row>
    <row r="17" spans="1:6">
      <c r="A17" s="35">
        <v>2</v>
      </c>
      <c r="B17" s="57" t="s">
        <v>16</v>
      </c>
      <c r="C17" s="57" t="s">
        <v>20</v>
      </c>
      <c r="D17" s="7" t="s">
        <v>21</v>
      </c>
      <c r="E17" s="8">
        <v>0</v>
      </c>
      <c r="F17" s="36">
        <f t="shared" si="0"/>
        <v>0</v>
      </c>
    </row>
    <row r="18" spans="1:6">
      <c r="A18" s="35">
        <v>2</v>
      </c>
      <c r="B18" s="57" t="s">
        <v>40</v>
      </c>
      <c r="C18" s="57" t="s">
        <v>42</v>
      </c>
      <c r="D18" s="7" t="s">
        <v>45</v>
      </c>
      <c r="E18" s="8">
        <v>0</v>
      </c>
      <c r="F18" s="36">
        <f t="shared" si="0"/>
        <v>0</v>
      </c>
    </row>
    <row r="19" spans="1:6">
      <c r="A19" s="35">
        <v>2</v>
      </c>
      <c r="B19" s="57" t="s">
        <v>36</v>
      </c>
      <c r="C19" s="57" t="s">
        <v>37</v>
      </c>
      <c r="D19" s="7" t="s">
        <v>38</v>
      </c>
      <c r="E19" s="8">
        <v>0</v>
      </c>
      <c r="F19" s="36">
        <f t="shared" si="0"/>
        <v>0</v>
      </c>
    </row>
    <row r="20" spans="1:6">
      <c r="A20" s="35">
        <v>2</v>
      </c>
      <c r="B20" s="57" t="s">
        <v>24</v>
      </c>
      <c r="C20" s="57" t="s">
        <v>54</v>
      </c>
      <c r="D20" s="7" t="s">
        <v>55</v>
      </c>
      <c r="E20" s="8">
        <v>0</v>
      </c>
      <c r="F20" s="36">
        <f t="shared" si="0"/>
        <v>0</v>
      </c>
    </row>
    <row r="21" spans="1:6">
      <c r="A21" s="35">
        <v>2</v>
      </c>
      <c r="B21" s="57" t="s">
        <v>24</v>
      </c>
      <c r="C21" s="57" t="s">
        <v>25</v>
      </c>
      <c r="D21" s="7" t="s">
        <v>26</v>
      </c>
      <c r="E21" s="8">
        <v>0</v>
      </c>
      <c r="F21" s="36">
        <f t="shared" si="0"/>
        <v>0</v>
      </c>
    </row>
    <row r="22" spans="1:6">
      <c r="A22" s="35">
        <v>2</v>
      </c>
      <c r="B22" s="57" t="s">
        <v>27</v>
      </c>
      <c r="C22" s="57" t="s">
        <v>28</v>
      </c>
      <c r="D22" s="7" t="s">
        <v>29</v>
      </c>
      <c r="E22" s="8">
        <v>0</v>
      </c>
      <c r="F22" s="36">
        <f t="shared" si="0"/>
        <v>0</v>
      </c>
    </row>
    <row r="23" spans="1:6">
      <c r="A23" s="87">
        <v>2</v>
      </c>
      <c r="B23" s="70" t="s">
        <v>102</v>
      </c>
      <c r="C23" s="70" t="s">
        <v>103</v>
      </c>
      <c r="D23" s="71" t="s">
        <v>104</v>
      </c>
      <c r="E23" s="8">
        <v>0</v>
      </c>
      <c r="F23" s="88">
        <f>E23*A23</f>
        <v>0</v>
      </c>
    </row>
    <row r="24" spans="1:6">
      <c r="A24" s="35">
        <v>2</v>
      </c>
      <c r="B24" s="57" t="s">
        <v>121</v>
      </c>
      <c r="C24" s="57" t="s">
        <v>122</v>
      </c>
      <c r="D24" s="7" t="s">
        <v>175</v>
      </c>
      <c r="E24" s="8">
        <v>0</v>
      </c>
      <c r="F24" s="36">
        <f>E24*A24</f>
        <v>0</v>
      </c>
    </row>
    <row r="25" spans="1:6">
      <c r="A25" s="135" t="s">
        <v>3</v>
      </c>
      <c r="B25" s="136"/>
      <c r="C25" s="136"/>
      <c r="D25" s="175"/>
      <c r="E25" s="175"/>
      <c r="F25" s="176">
        <f>SUBTOTAL(109,Table14791518[Total])</f>
        <v>0</v>
      </c>
    </row>
    <row r="26" spans="1:6">
      <c r="A26" s="129"/>
      <c r="B26" s="130"/>
      <c r="C26" s="130"/>
      <c r="D26" s="131"/>
      <c r="E26" s="131"/>
      <c r="F26" s="164"/>
    </row>
    <row r="27" spans="1:6" s="1" customFormat="1">
      <c r="A27" s="129"/>
      <c r="B27" s="130"/>
      <c r="C27" s="130"/>
      <c r="D27" s="131"/>
      <c r="E27" s="131"/>
      <c r="F27" s="164"/>
    </row>
    <row r="28" spans="1:6" s="1" customFormat="1">
      <c r="A28" s="145" t="s">
        <v>186</v>
      </c>
      <c r="B28" s="54"/>
      <c r="C28" s="54"/>
      <c r="D28" s="41"/>
      <c r="E28" s="41"/>
      <c r="F28" s="42"/>
    </row>
    <row r="29" spans="1:6">
      <c r="A29" s="31" t="s">
        <v>48</v>
      </c>
      <c r="B29" s="32" t="s">
        <v>49</v>
      </c>
      <c r="C29" s="32" t="s">
        <v>0</v>
      </c>
      <c r="D29" s="32" t="s">
        <v>1</v>
      </c>
      <c r="E29" s="33" t="s">
        <v>2</v>
      </c>
      <c r="F29" s="34" t="s">
        <v>3</v>
      </c>
    </row>
    <row r="30" spans="1:6">
      <c r="A30" s="18">
        <v>1</v>
      </c>
      <c r="B30" s="57" t="s">
        <v>6</v>
      </c>
      <c r="C30" s="57" t="s">
        <v>6</v>
      </c>
      <c r="D30" s="7" t="s">
        <v>123</v>
      </c>
      <c r="E30" s="8">
        <v>0</v>
      </c>
      <c r="F30" s="8">
        <f>E30*A30</f>
        <v>0</v>
      </c>
    </row>
    <row r="31" spans="1:6">
      <c r="A31" s="18">
        <v>1</v>
      </c>
      <c r="B31" s="57" t="s">
        <v>33</v>
      </c>
      <c r="C31" s="57" t="s">
        <v>124</v>
      </c>
      <c r="D31" s="7" t="s">
        <v>125</v>
      </c>
      <c r="E31" s="8">
        <v>0</v>
      </c>
      <c r="F31" s="8">
        <f>E31*A31</f>
        <v>0</v>
      </c>
    </row>
    <row r="32" spans="1:6" s="1" customFormat="1">
      <c r="A32" s="167">
        <v>1</v>
      </c>
      <c r="B32" s="38" t="s">
        <v>8</v>
      </c>
      <c r="C32" s="38" t="s">
        <v>9</v>
      </c>
      <c r="D32" s="39" t="s">
        <v>10</v>
      </c>
      <c r="E32" s="163">
        <v>0</v>
      </c>
      <c r="F32" s="163">
        <f>E32*A32</f>
        <v>0</v>
      </c>
    </row>
    <row r="33" spans="1:9" s="1" customFormat="1">
      <c r="A33" s="167" t="s">
        <v>3</v>
      </c>
      <c r="B33" s="38"/>
      <c r="C33" s="38"/>
      <c r="D33" s="39"/>
      <c r="E33" s="39"/>
      <c r="F33" s="163">
        <f>SUBTOTAL(109,Table48[Total])</f>
        <v>0</v>
      </c>
    </row>
    <row r="34" spans="1:9">
      <c r="A34" s="165"/>
      <c r="B34" s="165"/>
      <c r="C34" s="165"/>
      <c r="D34" s="165"/>
      <c r="E34" s="166"/>
      <c r="F34" s="166"/>
    </row>
    <row r="35" spans="1:9">
      <c r="A35" s="25"/>
      <c r="B35" s="26"/>
      <c r="C35" s="26"/>
      <c r="D35" s="27"/>
      <c r="E35" s="28"/>
      <c r="F35" s="28"/>
    </row>
    <row r="36" spans="1:9">
      <c r="A36" s="51" t="s">
        <v>69</v>
      </c>
    </row>
    <row r="37" spans="1:9">
      <c r="A37" s="55" t="s">
        <v>48</v>
      </c>
      <c r="B37" s="55" t="s">
        <v>49</v>
      </c>
      <c r="C37" s="55" t="s">
        <v>0</v>
      </c>
      <c r="D37" s="55" t="s">
        <v>1</v>
      </c>
      <c r="E37" s="68" t="s">
        <v>2</v>
      </c>
      <c r="F37" s="68" t="s">
        <v>3</v>
      </c>
    </row>
    <row r="38" spans="1:9">
      <c r="A38" s="18">
        <v>2</v>
      </c>
      <c r="B38" s="57"/>
      <c r="C38" s="57"/>
      <c r="D38" s="56" t="s">
        <v>59</v>
      </c>
      <c r="E38" s="66">
        <v>0</v>
      </c>
      <c r="F38" s="66">
        <f t="shared" ref="F38:F39" si="1">A38*E38</f>
        <v>0</v>
      </c>
      <c r="I38" s="1"/>
    </row>
    <row r="39" spans="1:9">
      <c r="A39" s="18">
        <v>2</v>
      </c>
      <c r="B39" s="57"/>
      <c r="C39" s="57"/>
      <c r="D39" s="57" t="s">
        <v>60</v>
      </c>
      <c r="E39" s="67">
        <v>0</v>
      </c>
      <c r="F39" s="67">
        <f t="shared" si="1"/>
        <v>0</v>
      </c>
    </row>
    <row r="40" spans="1:9">
      <c r="A40" s="140" t="s">
        <v>3</v>
      </c>
      <c r="B40" s="106"/>
      <c r="C40" s="106"/>
      <c r="D40" s="107"/>
      <c r="E40" s="107"/>
      <c r="F40" s="141">
        <f>SUBTOTAL(109,Table27111582425262728[Total])</f>
        <v>0</v>
      </c>
    </row>
    <row r="41" spans="1:9">
      <c r="A41" s="142"/>
      <c r="B41" s="49"/>
      <c r="C41" s="54"/>
      <c r="D41" s="41"/>
      <c r="E41" s="42"/>
      <c r="F41" s="143"/>
    </row>
    <row r="42" spans="1:9">
      <c r="A42" s="144"/>
      <c r="B42" s="145"/>
      <c r="C42" s="145"/>
      <c r="D42" s="146" t="s">
        <v>81</v>
      </c>
      <c r="E42" s="50"/>
      <c r="F42" s="147">
        <f>SUM(F25,Table48[[#Totals],[Total]],Table27111582425262728[[#Totals],[Total]])</f>
        <v>0</v>
      </c>
    </row>
  </sheetData>
  <pageMargins left="0.7" right="0.7" top="0.75" bottom="0.75" header="0.3" footer="0.3"/>
  <pageSetup paperSize="17" scale="78" orientation="landscape" r:id="rId1"/>
  <tableParts count="3"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workbookViewId="0">
      <selection activeCell="D21" sqref="D21"/>
    </sheetView>
  </sheetViews>
  <sheetFormatPr defaultRowHeight="15"/>
  <cols>
    <col min="1" max="1" width="12.5703125" style="17" customWidth="1"/>
    <col min="2" max="2" width="19.7109375" customWidth="1"/>
    <col min="3" max="3" width="26.85546875" bestFit="1" customWidth="1"/>
    <col min="4" max="4" width="85.28515625" customWidth="1"/>
    <col min="5" max="5" width="13.85546875" customWidth="1"/>
    <col min="6" max="6" width="13" customWidth="1"/>
  </cols>
  <sheetData>
    <row r="1" spans="1:6">
      <c r="A1" s="46"/>
      <c r="B1" s="47"/>
      <c r="C1" s="47"/>
      <c r="D1" s="48" t="s">
        <v>67</v>
      </c>
      <c r="E1" s="47"/>
      <c r="F1" s="47"/>
    </row>
    <row r="2" spans="1:6">
      <c r="A2" s="52" t="s">
        <v>53</v>
      </c>
      <c r="B2" s="49"/>
      <c r="C2" s="49"/>
      <c r="D2" s="50"/>
      <c r="E2" s="49"/>
      <c r="F2" s="49"/>
    </row>
    <row r="3" spans="1:6">
      <c r="A3" s="31" t="s">
        <v>48</v>
      </c>
      <c r="B3" s="32" t="s">
        <v>49</v>
      </c>
      <c r="C3" s="32" t="s">
        <v>0</v>
      </c>
      <c r="D3" s="32" t="s">
        <v>1</v>
      </c>
      <c r="E3" s="33" t="s">
        <v>2</v>
      </c>
      <c r="F3" s="34" t="s">
        <v>3</v>
      </c>
    </row>
    <row r="4" spans="1:6">
      <c r="A4" s="35">
        <v>3</v>
      </c>
      <c r="B4" s="57" t="s">
        <v>30</v>
      </c>
      <c r="C4" s="57" t="s">
        <v>31</v>
      </c>
      <c r="D4" s="7" t="s">
        <v>32</v>
      </c>
      <c r="E4" s="163">
        <v>0</v>
      </c>
      <c r="F4" s="36">
        <f t="shared" ref="F4:F13" si="0">E4*A4</f>
        <v>0</v>
      </c>
    </row>
    <row r="5" spans="1:6">
      <c r="A5" s="35">
        <v>3</v>
      </c>
      <c r="B5" s="57" t="s">
        <v>11</v>
      </c>
      <c r="C5" s="57" t="s">
        <v>14</v>
      </c>
      <c r="D5" s="7" t="s">
        <v>15</v>
      </c>
      <c r="E5" s="163">
        <v>0</v>
      </c>
      <c r="F5" s="36">
        <f t="shared" si="0"/>
        <v>0</v>
      </c>
    </row>
    <row r="6" spans="1:6">
      <c r="A6" s="35">
        <v>3</v>
      </c>
      <c r="B6" s="57" t="s">
        <v>11</v>
      </c>
      <c r="C6" s="57" t="s">
        <v>41</v>
      </c>
      <c r="D6" s="7" t="s">
        <v>179</v>
      </c>
      <c r="E6" s="163">
        <v>0</v>
      </c>
      <c r="F6" s="36">
        <f t="shared" si="0"/>
        <v>0</v>
      </c>
    </row>
    <row r="7" spans="1:6">
      <c r="A7" s="35">
        <v>3</v>
      </c>
      <c r="B7" s="57" t="s">
        <v>11</v>
      </c>
      <c r="C7" s="57" t="s">
        <v>51</v>
      </c>
      <c r="D7" s="7" t="s">
        <v>52</v>
      </c>
      <c r="E7" s="163">
        <v>0</v>
      </c>
      <c r="F7" s="36">
        <f t="shared" si="0"/>
        <v>0</v>
      </c>
    </row>
    <row r="8" spans="1:6">
      <c r="A8" s="35">
        <v>3</v>
      </c>
      <c r="B8" s="57" t="s">
        <v>5</v>
      </c>
      <c r="C8" s="57" t="s">
        <v>105</v>
      </c>
      <c r="D8" s="127" t="s">
        <v>99</v>
      </c>
      <c r="E8" s="163">
        <v>0</v>
      </c>
      <c r="F8" s="36">
        <f t="shared" si="0"/>
        <v>0</v>
      </c>
    </row>
    <row r="9" spans="1:6">
      <c r="A9" s="35">
        <v>3</v>
      </c>
      <c r="B9" s="57" t="s">
        <v>16</v>
      </c>
      <c r="C9" s="57" t="s">
        <v>20</v>
      </c>
      <c r="D9" s="7" t="s">
        <v>21</v>
      </c>
      <c r="E9" s="163">
        <v>0</v>
      </c>
      <c r="F9" s="36">
        <f t="shared" si="0"/>
        <v>0</v>
      </c>
    </row>
    <row r="10" spans="1:6">
      <c r="A10" s="35">
        <v>3</v>
      </c>
      <c r="B10" s="57" t="s">
        <v>36</v>
      </c>
      <c r="C10" s="57" t="s">
        <v>37</v>
      </c>
      <c r="D10" s="7" t="s">
        <v>38</v>
      </c>
      <c r="E10" s="163">
        <v>0</v>
      </c>
      <c r="F10" s="36">
        <f t="shared" si="0"/>
        <v>0</v>
      </c>
    </row>
    <row r="11" spans="1:6">
      <c r="A11" s="35">
        <v>3</v>
      </c>
      <c r="B11" s="57" t="s">
        <v>24</v>
      </c>
      <c r="C11" s="57" t="s">
        <v>25</v>
      </c>
      <c r="D11" s="7" t="s">
        <v>26</v>
      </c>
      <c r="E11" s="163">
        <v>0</v>
      </c>
      <c r="F11" s="36">
        <f t="shared" si="0"/>
        <v>0</v>
      </c>
    </row>
    <row r="12" spans="1:6">
      <c r="A12" s="35">
        <v>3</v>
      </c>
      <c r="B12" s="57" t="s">
        <v>27</v>
      </c>
      <c r="C12" s="57" t="s">
        <v>28</v>
      </c>
      <c r="D12" s="7" t="s">
        <v>29</v>
      </c>
      <c r="E12" s="163">
        <v>0</v>
      </c>
      <c r="F12" s="36">
        <f t="shared" si="0"/>
        <v>0</v>
      </c>
    </row>
    <row r="13" spans="1:6">
      <c r="A13" s="87">
        <v>3</v>
      </c>
      <c r="B13" s="70" t="s">
        <v>102</v>
      </c>
      <c r="C13" s="70" t="s">
        <v>103</v>
      </c>
      <c r="D13" s="71" t="s">
        <v>104</v>
      </c>
      <c r="E13" s="163">
        <v>0</v>
      </c>
      <c r="F13" s="88">
        <f t="shared" si="0"/>
        <v>0</v>
      </c>
    </row>
    <row r="14" spans="1:6">
      <c r="A14" s="135" t="s">
        <v>3</v>
      </c>
      <c r="B14" s="136"/>
      <c r="C14" s="136"/>
      <c r="D14" s="175"/>
      <c r="E14" s="175"/>
      <c r="F14" s="176">
        <f>SUBTOTAL(109,Table9[Total])</f>
        <v>0</v>
      </c>
    </row>
    <row r="15" spans="1:6">
      <c r="A15" s="53"/>
      <c r="B15" s="54"/>
      <c r="C15" s="54"/>
      <c r="D15" s="41"/>
      <c r="E15" s="41"/>
      <c r="F15" s="42"/>
    </row>
    <row r="16" spans="1:6">
      <c r="A16" s="53"/>
      <c r="B16" s="54"/>
      <c r="C16" s="54"/>
      <c r="D16" s="41"/>
      <c r="E16" s="41"/>
      <c r="F16" s="42"/>
    </row>
    <row r="17" spans="1:6">
      <c r="A17" s="145" t="s">
        <v>182</v>
      </c>
      <c r="B17" s="54"/>
      <c r="C17" s="54"/>
      <c r="D17" s="41"/>
      <c r="E17" s="41"/>
      <c r="F17" s="42"/>
    </row>
    <row r="18" spans="1:6">
      <c r="A18" s="21" t="s">
        <v>48</v>
      </c>
      <c r="B18" s="22" t="s">
        <v>49</v>
      </c>
      <c r="C18" s="22" t="s">
        <v>0</v>
      </c>
      <c r="D18" s="22" t="s">
        <v>1</v>
      </c>
      <c r="E18" s="23" t="s">
        <v>2</v>
      </c>
      <c r="F18" s="24" t="s">
        <v>3</v>
      </c>
    </row>
    <row r="19" spans="1:6">
      <c r="A19" s="35">
        <v>1</v>
      </c>
      <c r="B19" s="57" t="s">
        <v>4</v>
      </c>
      <c r="C19" s="57" t="s">
        <v>56</v>
      </c>
      <c r="D19" s="7" t="s">
        <v>50</v>
      </c>
      <c r="E19" s="163">
        <v>0</v>
      </c>
      <c r="F19" s="36">
        <f t="shared" ref="F19:F28" si="1">E19*A19</f>
        <v>0</v>
      </c>
    </row>
    <row r="20" spans="1:6">
      <c r="A20" s="35">
        <v>1</v>
      </c>
      <c r="B20" s="57" t="s">
        <v>11</v>
      </c>
      <c r="C20" s="57" t="s">
        <v>164</v>
      </c>
      <c r="D20" s="7" t="s">
        <v>165</v>
      </c>
      <c r="E20" s="163">
        <v>0</v>
      </c>
      <c r="F20" s="36">
        <f t="shared" si="1"/>
        <v>0</v>
      </c>
    </row>
    <row r="21" spans="1:6">
      <c r="A21" s="35">
        <v>1</v>
      </c>
      <c r="B21" s="57" t="s">
        <v>11</v>
      </c>
      <c r="C21" s="57" t="s">
        <v>160</v>
      </c>
      <c r="D21" s="7" t="s">
        <v>161</v>
      </c>
      <c r="E21" s="163">
        <v>0</v>
      </c>
      <c r="F21" s="36">
        <f t="shared" si="1"/>
        <v>0</v>
      </c>
    </row>
    <row r="22" spans="1:6">
      <c r="A22" s="35">
        <v>1</v>
      </c>
      <c r="B22" s="57" t="s">
        <v>11</v>
      </c>
      <c r="C22" s="57" t="s">
        <v>120</v>
      </c>
      <c r="D22" s="7" t="s">
        <v>159</v>
      </c>
      <c r="E22" s="163">
        <v>0</v>
      </c>
      <c r="F22" s="36">
        <f t="shared" si="1"/>
        <v>0</v>
      </c>
    </row>
    <row r="23" spans="1:6">
      <c r="A23" s="35">
        <v>1</v>
      </c>
      <c r="B23" s="57" t="s">
        <v>11</v>
      </c>
      <c r="C23" s="57" t="s">
        <v>162</v>
      </c>
      <c r="D23" s="7" t="s">
        <v>163</v>
      </c>
      <c r="E23" s="163">
        <v>0</v>
      </c>
      <c r="F23" s="36">
        <f t="shared" si="1"/>
        <v>0</v>
      </c>
    </row>
    <row r="24" spans="1:6">
      <c r="A24" s="35">
        <v>1</v>
      </c>
      <c r="B24" s="57" t="s">
        <v>11</v>
      </c>
      <c r="C24" s="57" t="s">
        <v>22</v>
      </c>
      <c r="D24" s="7" t="s">
        <v>23</v>
      </c>
      <c r="E24" s="163">
        <v>0</v>
      </c>
      <c r="F24" s="36">
        <f t="shared" si="1"/>
        <v>0</v>
      </c>
    </row>
    <row r="25" spans="1:6">
      <c r="A25" s="35">
        <v>1</v>
      </c>
      <c r="B25" s="57" t="s">
        <v>11</v>
      </c>
      <c r="C25" s="57" t="s">
        <v>157</v>
      </c>
      <c r="D25" s="7" t="s">
        <v>158</v>
      </c>
      <c r="E25" s="163">
        <v>0</v>
      </c>
      <c r="F25" s="36">
        <f t="shared" si="1"/>
        <v>0</v>
      </c>
    </row>
    <row r="26" spans="1:6">
      <c r="A26" s="35">
        <v>1</v>
      </c>
      <c r="B26" s="57" t="s">
        <v>40</v>
      </c>
      <c r="C26" s="57" t="s">
        <v>47</v>
      </c>
      <c r="D26" s="44" t="s">
        <v>111</v>
      </c>
      <c r="E26" s="163">
        <v>0</v>
      </c>
      <c r="F26" s="36">
        <f t="shared" si="1"/>
        <v>0</v>
      </c>
    </row>
    <row r="27" spans="1:6">
      <c r="A27" s="35">
        <v>1</v>
      </c>
      <c r="B27" s="57" t="s">
        <v>92</v>
      </c>
      <c r="C27" s="57">
        <v>68100</v>
      </c>
      <c r="D27" s="44" t="s">
        <v>94</v>
      </c>
      <c r="E27" s="163">
        <v>0</v>
      </c>
      <c r="F27" s="36">
        <f t="shared" si="1"/>
        <v>0</v>
      </c>
    </row>
    <row r="28" spans="1:6" ht="30">
      <c r="A28" s="37">
        <v>1</v>
      </c>
      <c r="B28" s="38" t="s">
        <v>92</v>
      </c>
      <c r="C28" s="38" t="s">
        <v>142</v>
      </c>
      <c r="D28" s="162" t="s">
        <v>143</v>
      </c>
      <c r="E28" s="163">
        <v>0</v>
      </c>
      <c r="F28" s="40">
        <f t="shared" si="1"/>
        <v>0</v>
      </c>
    </row>
    <row r="29" spans="1:6">
      <c r="A29" s="186" t="s">
        <v>3</v>
      </c>
      <c r="B29" s="187"/>
      <c r="C29" s="187"/>
      <c r="D29" s="128"/>
      <c r="E29" s="188"/>
      <c r="F29" s="189">
        <f>SUBTOTAL(109,Table43[Total])</f>
        <v>0</v>
      </c>
    </row>
    <row r="30" spans="1:6">
      <c r="A30" s="25"/>
      <c r="B30" s="26"/>
      <c r="C30" s="26"/>
      <c r="D30" s="156"/>
      <c r="E30" s="28"/>
      <c r="F30" s="28"/>
    </row>
    <row r="31" spans="1:6">
      <c r="A31" s="53"/>
      <c r="B31" s="54"/>
      <c r="C31" s="54"/>
      <c r="D31" s="41"/>
      <c r="E31" s="42"/>
      <c r="F31" s="42"/>
    </row>
    <row r="32" spans="1:6">
      <c r="A32" s="145" t="s">
        <v>183</v>
      </c>
      <c r="B32" s="54"/>
      <c r="C32" s="54"/>
      <c r="D32" s="41"/>
      <c r="E32" s="41"/>
      <c r="F32" s="42"/>
    </row>
    <row r="33" spans="1:9">
      <c r="A33" s="21" t="s">
        <v>48</v>
      </c>
      <c r="B33" s="22" t="s">
        <v>49</v>
      </c>
      <c r="C33" s="22" t="s">
        <v>0</v>
      </c>
      <c r="D33" s="22" t="s">
        <v>1</v>
      </c>
      <c r="E33" s="23" t="s">
        <v>2</v>
      </c>
      <c r="F33" s="24" t="s">
        <v>3</v>
      </c>
    </row>
    <row r="34" spans="1:9">
      <c r="A34" s="35">
        <v>2</v>
      </c>
      <c r="B34" s="160" t="s">
        <v>11</v>
      </c>
      <c r="C34" s="160" t="s">
        <v>188</v>
      </c>
      <c r="D34" s="160" t="s">
        <v>190</v>
      </c>
      <c r="E34" s="163">
        <v>0</v>
      </c>
      <c r="F34" s="36">
        <f t="shared" ref="F34:F40" si="2">E34*A34</f>
        <v>0</v>
      </c>
    </row>
    <row r="35" spans="1:9">
      <c r="A35" s="35">
        <v>2</v>
      </c>
      <c r="B35" s="160" t="s">
        <v>11</v>
      </c>
      <c r="C35" s="160" t="s">
        <v>187</v>
      </c>
      <c r="D35" s="160" t="s">
        <v>189</v>
      </c>
      <c r="E35" s="163">
        <v>0</v>
      </c>
      <c r="F35" s="161">
        <f t="shared" si="2"/>
        <v>0</v>
      </c>
    </row>
    <row r="36" spans="1:9">
      <c r="A36" s="35">
        <v>2</v>
      </c>
      <c r="B36" s="57" t="s">
        <v>11</v>
      </c>
      <c r="C36" s="57" t="s">
        <v>166</v>
      </c>
      <c r="D36" s="7" t="s">
        <v>12</v>
      </c>
      <c r="E36" s="163">
        <v>0</v>
      </c>
      <c r="F36" s="36">
        <f t="shared" si="2"/>
        <v>0</v>
      </c>
    </row>
    <row r="37" spans="1:9">
      <c r="A37" s="35">
        <v>2</v>
      </c>
      <c r="B37" s="57" t="s">
        <v>11</v>
      </c>
      <c r="C37" s="57" t="s">
        <v>169</v>
      </c>
      <c r="D37" s="7" t="s">
        <v>13</v>
      </c>
      <c r="E37" s="163">
        <v>0</v>
      </c>
      <c r="F37" s="36">
        <f t="shared" si="2"/>
        <v>0</v>
      </c>
    </row>
    <row r="38" spans="1:9">
      <c r="A38" s="35">
        <v>2</v>
      </c>
      <c r="B38" s="57" t="s">
        <v>6</v>
      </c>
      <c r="C38" s="57" t="s">
        <v>43</v>
      </c>
      <c r="D38" s="7" t="s">
        <v>141</v>
      </c>
      <c r="E38" s="163">
        <v>0</v>
      </c>
      <c r="F38" s="36">
        <f t="shared" si="2"/>
        <v>0</v>
      </c>
    </row>
    <row r="39" spans="1:9">
      <c r="A39" s="35">
        <v>2</v>
      </c>
      <c r="B39" s="57" t="s">
        <v>110</v>
      </c>
      <c r="C39" s="57" t="s">
        <v>109</v>
      </c>
      <c r="D39" s="7" t="s">
        <v>108</v>
      </c>
      <c r="E39" s="163">
        <v>0</v>
      </c>
      <c r="F39" s="36">
        <f t="shared" si="2"/>
        <v>0</v>
      </c>
    </row>
    <row r="40" spans="1:9">
      <c r="A40" s="37">
        <v>2</v>
      </c>
      <c r="B40" s="38" t="s">
        <v>24</v>
      </c>
      <c r="C40" s="38" t="s">
        <v>54</v>
      </c>
      <c r="D40" s="39" t="s">
        <v>55</v>
      </c>
      <c r="E40" s="163">
        <v>0</v>
      </c>
      <c r="F40" s="40">
        <f t="shared" si="2"/>
        <v>0</v>
      </c>
    </row>
    <row r="41" spans="1:9">
      <c r="A41" s="186" t="s">
        <v>3</v>
      </c>
      <c r="B41" s="128"/>
      <c r="C41" s="128"/>
      <c r="D41" s="128"/>
      <c r="E41" s="128"/>
      <c r="F41" s="159">
        <f>SUBTOTAL(109,Table44[Total])</f>
        <v>0</v>
      </c>
    </row>
    <row r="42" spans="1:9">
      <c r="A42" s="25"/>
      <c r="B42" s="154"/>
      <c r="C42" s="154"/>
      <c r="D42" s="154"/>
      <c r="E42" s="155"/>
      <c r="F42" s="155"/>
    </row>
    <row r="43" spans="1:9">
      <c r="A43" s="25"/>
      <c r="B43" s="26"/>
      <c r="C43" s="26"/>
      <c r="D43" s="27"/>
      <c r="E43" s="28"/>
      <c r="F43" s="28"/>
    </row>
    <row r="44" spans="1:9">
      <c r="A44" s="51" t="s">
        <v>69</v>
      </c>
      <c r="F44" s="19"/>
    </row>
    <row r="45" spans="1:9">
      <c r="A45" s="55" t="s">
        <v>48</v>
      </c>
      <c r="B45" s="55" t="s">
        <v>49</v>
      </c>
      <c r="C45" s="55" t="s">
        <v>0</v>
      </c>
      <c r="D45" s="55" t="s">
        <v>1</v>
      </c>
      <c r="E45" s="68" t="s">
        <v>2</v>
      </c>
      <c r="F45" s="68" t="s">
        <v>3</v>
      </c>
      <c r="I45" s="1"/>
    </row>
    <row r="46" spans="1:9">
      <c r="A46" s="18">
        <v>3</v>
      </c>
      <c r="B46" s="57"/>
      <c r="C46" s="57"/>
      <c r="D46" s="56" t="s">
        <v>59</v>
      </c>
      <c r="E46" s="66">
        <v>0</v>
      </c>
      <c r="F46" s="66">
        <f t="shared" ref="F46:F47" si="3">A46*E46</f>
        <v>0</v>
      </c>
    </row>
    <row r="47" spans="1:9">
      <c r="A47" s="18">
        <v>3</v>
      </c>
      <c r="B47" s="57"/>
      <c r="C47" s="57"/>
      <c r="D47" s="57" t="s">
        <v>60</v>
      </c>
      <c r="E47" s="67">
        <v>0</v>
      </c>
      <c r="F47" s="67">
        <f t="shared" si="3"/>
        <v>0</v>
      </c>
    </row>
    <row r="48" spans="1:9">
      <c r="A48" s="140" t="s">
        <v>3</v>
      </c>
      <c r="B48" s="106"/>
      <c r="C48" s="106"/>
      <c r="D48" s="107"/>
      <c r="E48" s="107"/>
      <c r="F48" s="141">
        <f>SUBTOTAL(109,Table2711158242526272829[Total])</f>
        <v>0</v>
      </c>
    </row>
    <row r="49" spans="1:6">
      <c r="A49" s="142"/>
      <c r="B49" s="49"/>
      <c r="C49" s="54"/>
      <c r="D49" s="41"/>
      <c r="E49" s="42"/>
      <c r="F49" s="143"/>
    </row>
    <row r="50" spans="1:6">
      <c r="A50" s="144"/>
      <c r="B50" s="145"/>
      <c r="C50" s="145"/>
      <c r="D50" s="146" t="s">
        <v>81</v>
      </c>
      <c r="E50" s="50"/>
      <c r="F50" s="147">
        <f>SUM(Table9[[#Totals],[Total]],Table43[[#Totals],[Total]],Table44[[#Totals],[Total]],Table2711158242526272829[[#Totals],[Total]])</f>
        <v>0</v>
      </c>
    </row>
  </sheetData>
  <pageMargins left="0.7" right="0.7" top="0.75" bottom="0.75" header="0.3" footer="0.3"/>
  <pageSetup paperSize="17" scale="69" orientation="landscape" r:id="rId1"/>
  <tableParts count="4">
    <tablePart r:id="rId2"/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opLeftCell="A10" workbookViewId="0">
      <selection activeCell="E30" sqref="E30"/>
    </sheetView>
  </sheetViews>
  <sheetFormatPr defaultRowHeight="15"/>
  <cols>
    <col min="1" max="1" width="13" style="17" customWidth="1"/>
    <col min="2" max="2" width="19.140625" customWidth="1"/>
    <col min="3" max="3" width="27.5703125" bestFit="1" customWidth="1"/>
    <col min="4" max="4" width="82.7109375" customWidth="1"/>
    <col min="5" max="5" width="14.42578125" customWidth="1"/>
    <col min="6" max="6" width="12.85546875" customWidth="1"/>
  </cols>
  <sheetData>
    <row r="1" spans="1:6">
      <c r="A1" s="46"/>
      <c r="B1" s="47"/>
      <c r="C1" s="47"/>
      <c r="D1" s="48" t="s">
        <v>126</v>
      </c>
      <c r="E1" s="47"/>
      <c r="F1" s="47"/>
    </row>
    <row r="2" spans="1:6">
      <c r="A2" s="51" t="s">
        <v>53</v>
      </c>
      <c r="B2" s="49"/>
      <c r="C2" s="49"/>
      <c r="D2" s="50"/>
      <c r="E2" s="49"/>
      <c r="F2" s="49"/>
    </row>
    <row r="3" spans="1:6">
      <c r="A3" s="21" t="s">
        <v>48</v>
      </c>
      <c r="B3" s="22" t="s">
        <v>49</v>
      </c>
      <c r="C3" s="22" t="s">
        <v>0</v>
      </c>
      <c r="D3" s="22" t="s">
        <v>1</v>
      </c>
      <c r="E3" s="23" t="s">
        <v>2</v>
      </c>
      <c r="F3" s="24" t="s">
        <v>3</v>
      </c>
    </row>
    <row r="4" spans="1:6">
      <c r="A4" s="35">
        <v>6</v>
      </c>
      <c r="B4" s="57" t="s">
        <v>30</v>
      </c>
      <c r="C4" s="57" t="s">
        <v>31</v>
      </c>
      <c r="D4" s="7" t="s">
        <v>32</v>
      </c>
      <c r="E4" s="8">
        <v>0</v>
      </c>
      <c r="F4" s="36">
        <f t="shared" ref="F4:F22" si="0">E4*A4</f>
        <v>0</v>
      </c>
    </row>
    <row r="5" spans="1:6">
      <c r="A5" s="35">
        <v>6</v>
      </c>
      <c r="B5" s="57" t="s">
        <v>4</v>
      </c>
      <c r="C5" s="57" t="s">
        <v>172</v>
      </c>
      <c r="D5" s="7" t="s">
        <v>96</v>
      </c>
      <c r="E5" s="8">
        <v>0</v>
      </c>
      <c r="F5" s="36">
        <f t="shared" si="0"/>
        <v>0</v>
      </c>
    </row>
    <row r="6" spans="1:6">
      <c r="A6" s="87">
        <v>6</v>
      </c>
      <c r="B6" s="57" t="s">
        <v>11</v>
      </c>
      <c r="C6" s="2" t="s">
        <v>174</v>
      </c>
      <c r="D6" s="78" t="s">
        <v>155</v>
      </c>
      <c r="E6" s="8">
        <v>0</v>
      </c>
      <c r="F6" s="88">
        <f t="shared" si="0"/>
        <v>0</v>
      </c>
    </row>
    <row r="7" spans="1:6">
      <c r="A7" s="35">
        <v>6</v>
      </c>
      <c r="B7" s="3" t="s">
        <v>11</v>
      </c>
      <c r="C7" s="3" t="s">
        <v>188</v>
      </c>
      <c r="D7" s="3" t="s">
        <v>190</v>
      </c>
      <c r="E7" s="8">
        <v>0</v>
      </c>
      <c r="F7" s="126">
        <f t="shared" si="0"/>
        <v>0</v>
      </c>
    </row>
    <row r="8" spans="1:6" s="1" customFormat="1">
      <c r="A8" s="35">
        <v>6</v>
      </c>
      <c r="B8" s="3" t="s">
        <v>11</v>
      </c>
      <c r="C8" s="3" t="s">
        <v>187</v>
      </c>
      <c r="D8" s="3" t="s">
        <v>189</v>
      </c>
      <c r="E8" s="8">
        <v>0</v>
      </c>
      <c r="F8" s="126">
        <f t="shared" si="0"/>
        <v>0</v>
      </c>
    </row>
    <row r="9" spans="1:6">
      <c r="A9" s="35">
        <v>6</v>
      </c>
      <c r="B9" s="57" t="s">
        <v>11</v>
      </c>
      <c r="C9" s="57" t="s">
        <v>14</v>
      </c>
      <c r="D9" s="7" t="s">
        <v>15</v>
      </c>
      <c r="E9" s="8">
        <v>0</v>
      </c>
      <c r="F9" s="36">
        <f t="shared" si="0"/>
        <v>0</v>
      </c>
    </row>
    <row r="10" spans="1:6" s="1" customFormat="1">
      <c r="A10" s="35">
        <v>6</v>
      </c>
      <c r="B10" s="57" t="s">
        <v>11</v>
      </c>
      <c r="C10" s="57" t="s">
        <v>58</v>
      </c>
      <c r="D10" s="7" t="s">
        <v>181</v>
      </c>
      <c r="E10" s="8">
        <v>0</v>
      </c>
      <c r="F10" s="36">
        <f t="shared" si="0"/>
        <v>0</v>
      </c>
    </row>
    <row r="11" spans="1:6">
      <c r="A11" s="35">
        <v>6</v>
      </c>
      <c r="B11" s="57" t="s">
        <v>11</v>
      </c>
      <c r="C11" s="57" t="s">
        <v>51</v>
      </c>
      <c r="D11" s="7" t="s">
        <v>52</v>
      </c>
      <c r="E11" s="8">
        <v>0</v>
      </c>
      <c r="F11" s="36">
        <f t="shared" si="0"/>
        <v>0</v>
      </c>
    </row>
    <row r="12" spans="1:6">
      <c r="A12" s="35">
        <v>6</v>
      </c>
      <c r="B12" s="57" t="s">
        <v>11</v>
      </c>
      <c r="C12" s="57" t="s">
        <v>167</v>
      </c>
      <c r="D12" s="7" t="s">
        <v>168</v>
      </c>
      <c r="E12" s="8">
        <v>0</v>
      </c>
      <c r="F12" s="36">
        <f t="shared" si="0"/>
        <v>0</v>
      </c>
    </row>
    <row r="13" spans="1:6" s="1" customFormat="1">
      <c r="A13" s="35">
        <v>6</v>
      </c>
      <c r="B13" s="57" t="s">
        <v>11</v>
      </c>
      <c r="C13" s="57" t="s">
        <v>169</v>
      </c>
      <c r="D13" s="7" t="s">
        <v>13</v>
      </c>
      <c r="E13" s="8">
        <v>0</v>
      </c>
      <c r="F13" s="36">
        <f t="shared" si="0"/>
        <v>0</v>
      </c>
    </row>
    <row r="14" spans="1:6" s="1" customFormat="1">
      <c r="A14" s="35">
        <v>6</v>
      </c>
      <c r="B14" s="57" t="s">
        <v>6</v>
      </c>
      <c r="C14" s="57" t="s">
        <v>43</v>
      </c>
      <c r="D14" s="7" t="s">
        <v>98</v>
      </c>
      <c r="E14" s="8">
        <v>0</v>
      </c>
      <c r="F14" s="36">
        <f t="shared" si="0"/>
        <v>0</v>
      </c>
    </row>
    <row r="15" spans="1:6">
      <c r="A15" s="35">
        <v>6</v>
      </c>
      <c r="B15" s="57" t="s">
        <v>16</v>
      </c>
      <c r="C15" s="57" t="s">
        <v>20</v>
      </c>
      <c r="D15" s="7" t="s">
        <v>21</v>
      </c>
      <c r="E15" s="8">
        <v>0</v>
      </c>
      <c r="F15" s="36">
        <f t="shared" si="0"/>
        <v>0</v>
      </c>
    </row>
    <row r="16" spans="1:6">
      <c r="A16" s="35">
        <v>6</v>
      </c>
      <c r="B16" s="57" t="s">
        <v>40</v>
      </c>
      <c r="C16" s="57" t="s">
        <v>42</v>
      </c>
      <c r="D16" s="7" t="s">
        <v>45</v>
      </c>
      <c r="E16" s="8">
        <v>0</v>
      </c>
      <c r="F16" s="36">
        <f t="shared" si="0"/>
        <v>0</v>
      </c>
    </row>
    <row r="17" spans="1:9">
      <c r="A17" s="35">
        <v>6</v>
      </c>
      <c r="B17" s="57" t="s">
        <v>36</v>
      </c>
      <c r="C17" s="57" t="s">
        <v>37</v>
      </c>
      <c r="D17" s="7" t="s">
        <v>38</v>
      </c>
      <c r="E17" s="8">
        <v>0</v>
      </c>
      <c r="F17" s="36">
        <f t="shared" si="0"/>
        <v>0</v>
      </c>
    </row>
    <row r="18" spans="1:9">
      <c r="A18" s="35">
        <v>6</v>
      </c>
      <c r="B18" s="57" t="s">
        <v>24</v>
      </c>
      <c r="C18" s="57" t="s">
        <v>54</v>
      </c>
      <c r="D18" s="7" t="s">
        <v>55</v>
      </c>
      <c r="E18" s="8">
        <v>0</v>
      </c>
      <c r="F18" s="36">
        <f t="shared" si="0"/>
        <v>0</v>
      </c>
    </row>
    <row r="19" spans="1:9">
      <c r="A19" s="18">
        <v>6</v>
      </c>
      <c r="B19" s="57" t="s">
        <v>24</v>
      </c>
      <c r="C19" s="57" t="s">
        <v>25</v>
      </c>
      <c r="D19" s="7" t="s">
        <v>26</v>
      </c>
      <c r="E19" s="8">
        <v>0</v>
      </c>
      <c r="F19" s="8">
        <f t="shared" si="0"/>
        <v>0</v>
      </c>
    </row>
    <row r="20" spans="1:9">
      <c r="A20" s="35">
        <v>6</v>
      </c>
      <c r="B20" s="57" t="s">
        <v>8</v>
      </c>
      <c r="C20" s="57" t="s">
        <v>9</v>
      </c>
      <c r="D20" s="7" t="s">
        <v>10</v>
      </c>
      <c r="E20" s="8">
        <v>0</v>
      </c>
      <c r="F20" s="36">
        <f t="shared" si="0"/>
        <v>0</v>
      </c>
    </row>
    <row r="21" spans="1:9">
      <c r="A21" s="35">
        <v>6</v>
      </c>
      <c r="B21" s="57" t="s">
        <v>27</v>
      </c>
      <c r="C21" s="57" t="s">
        <v>28</v>
      </c>
      <c r="D21" s="7" t="s">
        <v>29</v>
      </c>
      <c r="E21" s="8">
        <v>0</v>
      </c>
      <c r="F21" s="36">
        <f t="shared" si="0"/>
        <v>0</v>
      </c>
    </row>
    <row r="22" spans="1:9">
      <c r="A22" s="87">
        <v>6</v>
      </c>
      <c r="B22" s="70" t="s">
        <v>102</v>
      </c>
      <c r="C22" s="70" t="s">
        <v>103</v>
      </c>
      <c r="D22" s="71" t="s">
        <v>104</v>
      </c>
      <c r="E22" s="8">
        <v>0</v>
      </c>
      <c r="F22" s="88">
        <f t="shared" si="0"/>
        <v>0</v>
      </c>
    </row>
    <row r="23" spans="1:9">
      <c r="A23" s="186" t="s">
        <v>3</v>
      </c>
      <c r="B23" s="187"/>
      <c r="C23" s="187"/>
      <c r="D23" s="188"/>
      <c r="E23" s="188"/>
      <c r="F23" s="189">
        <f>SUBTOTAL(109,Table13[Total])</f>
        <v>0</v>
      </c>
    </row>
    <row r="24" spans="1:9">
      <c r="A24" s="142"/>
      <c r="B24" s="49"/>
      <c r="C24" s="54"/>
      <c r="D24" s="41"/>
      <c r="E24" s="42"/>
      <c r="F24" s="143"/>
    </row>
    <row r="25" spans="1:9">
      <c r="A25" s="25"/>
      <c r="B25" s="26"/>
      <c r="C25" s="26"/>
      <c r="D25" s="27"/>
      <c r="E25" s="28"/>
      <c r="F25" s="28"/>
    </row>
    <row r="26" spans="1:9">
      <c r="A26" s="51" t="s">
        <v>69</v>
      </c>
      <c r="F26" s="19"/>
    </row>
    <row r="27" spans="1:9">
      <c r="A27" s="55" t="s">
        <v>48</v>
      </c>
      <c r="B27" s="55" t="s">
        <v>49</v>
      </c>
      <c r="C27" s="55" t="s">
        <v>0</v>
      </c>
      <c r="D27" s="55" t="s">
        <v>1</v>
      </c>
      <c r="E27" s="68" t="s">
        <v>2</v>
      </c>
      <c r="F27" s="68" t="s">
        <v>3</v>
      </c>
    </row>
    <row r="28" spans="1:9">
      <c r="A28" s="35">
        <v>6</v>
      </c>
      <c r="B28" s="57"/>
      <c r="C28" s="57"/>
      <c r="D28" s="56" t="s">
        <v>59</v>
      </c>
      <c r="E28" s="66">
        <v>0</v>
      </c>
      <c r="F28" s="66">
        <f t="shared" ref="F28:F29" si="1">A28*E28</f>
        <v>0</v>
      </c>
      <c r="I28" s="1"/>
    </row>
    <row r="29" spans="1:9">
      <c r="A29" s="35">
        <v>6</v>
      </c>
      <c r="B29" s="57"/>
      <c r="C29" s="57"/>
      <c r="D29" s="57" t="s">
        <v>60</v>
      </c>
      <c r="E29" s="67">
        <v>0</v>
      </c>
      <c r="F29" s="67">
        <f t="shared" si="1"/>
        <v>0</v>
      </c>
    </row>
    <row r="30" spans="1:9">
      <c r="A30" s="140" t="s">
        <v>3</v>
      </c>
      <c r="B30" s="106"/>
      <c r="C30" s="106"/>
      <c r="D30" s="107"/>
      <c r="E30" s="107"/>
      <c r="F30" s="141">
        <f>SUBTOTAL(109,Table271115824252627282930[Total])</f>
        <v>0</v>
      </c>
    </row>
    <row r="31" spans="1:9">
      <c r="A31" s="142"/>
      <c r="B31" s="49"/>
      <c r="C31" s="54"/>
      <c r="D31" s="41"/>
      <c r="E31" s="42"/>
      <c r="F31" s="143"/>
    </row>
    <row r="32" spans="1:9">
      <c r="A32" s="144"/>
      <c r="B32" s="145"/>
      <c r="C32" s="145"/>
      <c r="D32" s="146" t="s">
        <v>81</v>
      </c>
      <c r="E32" s="50"/>
      <c r="F32" s="147">
        <f>SUM(F23+F30)</f>
        <v>0</v>
      </c>
    </row>
  </sheetData>
  <pageMargins left="0.7" right="0.7" top="0.75" bottom="0.75" header="0.3" footer="0.3"/>
  <pageSetup paperSize="17" scale="87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NOTES</vt:lpstr>
      <vt:lpstr>BPB </vt:lpstr>
      <vt:lpstr>BEH</vt:lpstr>
      <vt:lpstr>CBC A</vt:lpstr>
      <vt:lpstr>CBC C</vt:lpstr>
      <vt:lpstr>CEB</vt:lpstr>
      <vt:lpstr>CHE</vt:lpstr>
      <vt:lpstr>FDH</vt:lpstr>
      <vt:lpstr>GUA</vt:lpstr>
      <vt:lpstr>LFG</vt:lpstr>
      <vt:lpstr>MPE</vt:lpstr>
      <vt:lpstr>WRI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frank.alaimo@unlv.edu</dc:creator>
  <cp:lastModifiedBy>Brandy Candelaria</cp:lastModifiedBy>
  <cp:lastPrinted>2017-03-03T16:36:39Z</cp:lastPrinted>
  <dcterms:created xsi:type="dcterms:W3CDTF">2014-02-07T00:00:26Z</dcterms:created>
  <dcterms:modified xsi:type="dcterms:W3CDTF">2017-03-22T19:26:32Z</dcterms:modified>
</cp:coreProperties>
</file>