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25" windowWidth="12120" windowHeight="4785" activeTab="0"/>
  </bookViews>
  <sheets>
    <sheet name="PRI" sheetId="1" r:id="rId1"/>
    <sheet name="SIP" sheetId="2" r:id="rId2"/>
  </sheets>
  <definedNames>
    <definedName name="_xlnm.Print_Area" localSheetId="0">'PRI'!$A$1:$Z$84</definedName>
    <definedName name="_xlnm.Print_Area" localSheetId="1">'SIP'!$A$1:$AA$84</definedName>
    <definedName name="_xlnm.Print_Titles" localSheetId="0">'PRI'!$5:$8</definedName>
    <definedName name="_xlnm.Print_Titles" localSheetId="1">'SIP'!$4:$8</definedName>
  </definedNames>
  <calcPr fullCalcOnLoad="1"/>
</workbook>
</file>

<file path=xl/sharedStrings.xml><?xml version="1.0" encoding="utf-8"?>
<sst xmlns="http://schemas.openxmlformats.org/spreadsheetml/2006/main" count="277" uniqueCount="121">
  <si>
    <t>One Time Installtion Cost</t>
  </si>
  <si>
    <t>Recurring Monthly Cost</t>
  </si>
  <si>
    <t>Extended Monthly Cost</t>
  </si>
  <si>
    <t>Opening Date:  Tuesday, November 25,2014</t>
  </si>
  <si>
    <t>BID # 5183-BC</t>
  </si>
  <si>
    <t xml:space="preserve">BUYER:  Brandy Candelaria </t>
  </si>
  <si>
    <t>SIP Connectivity  with 2B Channel Transfer, local loop, and Long Distance Access</t>
  </si>
  <si>
    <t>Ability to Burst to 15 equivlent of 20 PRI's</t>
  </si>
  <si>
    <t>DIDs (895-0000 to  895-5999) and (774-0000 to 774-9999)</t>
  </si>
  <si>
    <t>Directory Listing</t>
  </si>
  <si>
    <t>Toll Free Number Charge</t>
  </si>
  <si>
    <t>Business Line (1B)</t>
  </si>
  <si>
    <t>Estimated Fees &amp; Taxes, Per Line (Describe &amp; be Specific)</t>
  </si>
  <si>
    <t>End User Common Line Charge EUCL (PRI)</t>
  </si>
  <si>
    <t>Local Number Portability Fee</t>
  </si>
  <si>
    <t>Federal Universal Service Fee</t>
  </si>
  <si>
    <t>State Universal Service Fund Fee</t>
  </si>
  <si>
    <t>Other Fee (Describe)_____________________________</t>
  </si>
  <si>
    <t>Federal Excise Tax</t>
  </si>
  <si>
    <t>Relay Service Communications Device Fund Surcharge</t>
  </si>
  <si>
    <t>Statutory Gross Receipts Tax</t>
  </si>
  <si>
    <t>Other Tax (Describe)_____________________________</t>
  </si>
  <si>
    <t>Total Fees and Taxes Cost</t>
  </si>
  <si>
    <t>Total Monthly Recurring Cost</t>
  </si>
  <si>
    <t>Directory Assistance and Other Serivces</t>
  </si>
  <si>
    <t>Intrastate Directory Assistance</t>
  </si>
  <si>
    <t>Interstate Directory Assistance</t>
  </si>
  <si>
    <t>Busy Study</t>
  </si>
  <si>
    <t>Domestic Long Distance (Aprox. Usage 52,000 minutes per Month</t>
  </si>
  <si>
    <t>Zones 1 &amp; 2</t>
  </si>
  <si>
    <t>Zone 3</t>
  </si>
  <si>
    <t>Intra-LATA</t>
  </si>
  <si>
    <t>Intra-State/Inter- LATA</t>
  </si>
  <si>
    <t>Inter-State/Inter-LATA</t>
  </si>
  <si>
    <t>Select Regions Frequently Called</t>
  </si>
  <si>
    <t>Alaska</t>
  </si>
  <si>
    <t>Canada</t>
  </si>
  <si>
    <t>Dominican Republic</t>
  </si>
  <si>
    <t>Guam</t>
  </si>
  <si>
    <t>Hawaii</t>
  </si>
  <si>
    <t>Jamaica</t>
  </si>
  <si>
    <t>US Virgin Islands</t>
  </si>
  <si>
    <t>Puerto Rico</t>
  </si>
  <si>
    <t>International Long Distance (Selected Countries that are Frequently Called, Aprox. Usage 500 minutes per Month)</t>
  </si>
  <si>
    <t>American Samoa</t>
  </si>
  <si>
    <t>Australia</t>
  </si>
  <si>
    <t>Austria</t>
  </si>
  <si>
    <t>Belgium</t>
  </si>
  <si>
    <t>Brazil</t>
  </si>
  <si>
    <t>France</t>
  </si>
  <si>
    <t>Germany</t>
  </si>
  <si>
    <t>Ireland</t>
  </si>
  <si>
    <t>Israel Monile/Special Services</t>
  </si>
  <si>
    <t>Mexico Equal Access Landline</t>
  </si>
  <si>
    <t>Nigeria</t>
  </si>
  <si>
    <t>South Africa</t>
  </si>
  <si>
    <t>Spain</t>
  </si>
  <si>
    <t>Sweden Mobile/Special Services</t>
  </si>
  <si>
    <t>Switzerland</t>
  </si>
  <si>
    <t>Switzerland Mobile/Special Services</t>
  </si>
  <si>
    <t>United Kingdom</t>
  </si>
  <si>
    <t>Germany Mobile D (Vodaphone)</t>
  </si>
  <si>
    <t>France Mobile A (Orange)</t>
  </si>
  <si>
    <t>Spain Mobile A (Movistar)</t>
  </si>
  <si>
    <t>Spain Mobile B (Vodafone)</t>
  </si>
  <si>
    <t>United Kingdom Mobile B (MMO2)</t>
  </si>
  <si>
    <t>ITEM</t>
  </si>
  <si>
    <t>QUANTITY</t>
  </si>
  <si>
    <t>Voice Only PRI  with 2B Channel Transfer, local loop, and Long Distance Access</t>
  </si>
  <si>
    <t>IFB 5183-BC SECTION E BID RESPONSE FORM TAB 1 OF 2 (PRI)</t>
  </si>
  <si>
    <t>IFB 5183-BC SECTION E BID RESPONSE FORM TAB 2 OF 2 (SIP)</t>
  </si>
  <si>
    <t>2B CHANNEL TRANSFER</t>
  </si>
  <si>
    <t>N/A</t>
  </si>
  <si>
    <t>BUSINESS LINE (1B)</t>
  </si>
  <si>
    <t>IQ PORT &amp; ACCESS IS THIS  MONTHLY</t>
  </si>
  <si>
    <t>75,000 DOMESTIC LD/TF PACKAGE</t>
  </si>
  <si>
    <t>PREVAILING REGULATED RATE</t>
  </si>
  <si>
    <t>Additional Description per Firm</t>
  </si>
  <si>
    <t>Other Fee (Describe)</t>
  </si>
  <si>
    <t xml:space="preserve">Other Fee (Describe) </t>
  </si>
  <si>
    <t>Other Tax (Describe) License Tax</t>
  </si>
  <si>
    <r>
      <t xml:space="preserve">BIDDER #1 </t>
    </r>
    <r>
      <rPr>
        <b/>
        <sz val="10"/>
        <rFont val="Arial"/>
        <family val="2"/>
      </rPr>
      <t xml:space="preserve"> CENTURY LINK</t>
    </r>
  </si>
  <si>
    <t>Total Product Cost Per Month</t>
  </si>
  <si>
    <r>
      <t xml:space="preserve">BIDDER #1  </t>
    </r>
    <r>
      <rPr>
        <b/>
        <sz val="10"/>
        <rFont val="Arial"/>
        <family val="2"/>
      </rPr>
      <t>CENTURY LINK</t>
    </r>
  </si>
  <si>
    <t>Total Product Cost Monthly</t>
  </si>
  <si>
    <t>usf based on 190 lines</t>
  </si>
  <si>
    <t>usf based on 165 lines</t>
  </si>
  <si>
    <t xml:space="preserve">Other Tax (Describe) </t>
  </si>
  <si>
    <t>Local Gross Receipts</t>
  </si>
  <si>
    <t>local licenses</t>
  </si>
  <si>
    <t>based on 190 lines</t>
  </si>
  <si>
    <r>
      <t xml:space="preserve">BIDDER #2 </t>
    </r>
    <r>
      <rPr>
        <b/>
        <sz val="10"/>
        <rFont val="Arial"/>
        <family val="2"/>
      </rPr>
      <t>COX BUSINESS</t>
    </r>
  </si>
  <si>
    <t>PREVAILING REGULATED RATE (16.1% of interstate LD)</t>
  </si>
  <si>
    <t>PREVAILING REGULATED RATE (.005)</t>
  </si>
  <si>
    <t>.10 per minute (assuming 10 minutes of bursting</t>
  </si>
  <si>
    <t>ACCESS RECOVERY</t>
  </si>
  <si>
    <r>
      <t xml:space="preserve">BIDDER #2 - </t>
    </r>
    <r>
      <rPr>
        <b/>
        <sz val="10"/>
        <rFont val="Arial"/>
        <family val="2"/>
      </rPr>
      <t>COX BUSINESS</t>
    </r>
  </si>
  <si>
    <r>
      <t xml:space="preserve">BIDDER # 3 - </t>
    </r>
    <r>
      <rPr>
        <b/>
        <sz val="10"/>
        <rFont val="Arial"/>
        <family val="2"/>
      </rPr>
      <t>LEVEL 3</t>
    </r>
  </si>
  <si>
    <t>BIDDER # 3 - LEVEL 3</t>
  </si>
  <si>
    <r>
      <t xml:space="preserve">BIDDER # 4 - </t>
    </r>
    <r>
      <rPr>
        <b/>
        <sz val="10"/>
        <rFont val="Arial"/>
        <family val="2"/>
      </rPr>
      <t>TELEPACIFIC</t>
    </r>
  </si>
  <si>
    <t>12 SV SIP w/ 299 call paths</t>
  </si>
  <si>
    <r>
      <t xml:space="preserve">BIDDER # 5 - </t>
    </r>
    <r>
      <rPr>
        <b/>
        <sz val="10"/>
        <rFont val="Arial"/>
        <family val="2"/>
      </rPr>
      <t>WINDSTREAM</t>
    </r>
  </si>
  <si>
    <t>This tax is only mandated in areas were the provider is the CLEC. Windstream is an ILEC in Nevada and as such is not required to include these taxes.</t>
  </si>
  <si>
    <r>
      <t>BIDDER # 5 -</t>
    </r>
    <r>
      <rPr>
        <b/>
        <sz val="10"/>
        <rFont val="Arial"/>
        <family val="2"/>
      </rPr>
      <t xml:space="preserve"> WINDSTREAM</t>
    </r>
  </si>
  <si>
    <r>
      <t xml:space="preserve">Unique to Windstream, we do not charge for voice channels/spans. We deliver SIP based on bandwidth. </t>
    </r>
    <r>
      <rPr>
        <b/>
        <i/>
        <u val="single"/>
        <sz val="10"/>
        <rFont val="Arial"/>
        <family val="2"/>
      </rPr>
      <t>Based on the bandwidth provided we can deliver up to an additional 15 PRI spans at no additional monthly charge</t>
    </r>
  </si>
  <si>
    <t>SUBTOTAL</t>
  </si>
  <si>
    <t>PER MINUTE</t>
  </si>
  <si>
    <t>INCLUDED IN PRICING</t>
  </si>
  <si>
    <t>84500 free domestic per month</t>
  </si>
  <si>
    <t>ADDITIONAL ITEMS</t>
  </si>
  <si>
    <t>Included</t>
  </si>
  <si>
    <t>.033 per line</t>
  </si>
  <si>
    <t>.11 per line</t>
  </si>
  <si>
    <t>Administrative Fee 3.5%</t>
  </si>
  <si>
    <t>Cost Recovery Fee</t>
  </si>
  <si>
    <t>TPAC DOES NOT OFFER A BUSTABLE SOLUTION</t>
  </si>
  <si>
    <t>SUBTOTAL OF INTRA/INTER/DOMESTIC/INTERNATIONAL</t>
  </si>
  <si>
    <t>GRAND TOTAL</t>
  </si>
  <si>
    <t>SUBTOTAL INTRA/INTER/DOMESTIC/INTERNATIONAL</t>
  </si>
  <si>
    <t>IQ PORT &amp; ACCESS</t>
  </si>
  <si>
    <t>COST ONLY IF BURST TO ALL POSSIBLE LINES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</si>
</sst>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_(&quot;$&quot;* #,##0.000_);_(&quot;$&quot;* \(#,##0.000\);_(&quot;$&quot;* &quot;-&quot;???_);_(@_)"/>
    <numFmt numFmtId="170" formatCode="#,##0.0"/>
    <numFmt numFmtId="171" formatCode="_(&quot;$&quot;* #,##0.0000_);_(&quot;$&quot;* \(#,##0.0000\);_(&quot;$&quot;* &quot;-&quot;???_);_(@_)"/>
    <numFmt numFmtId="172" formatCode="_(&quot;$&quot;* #,##0.00_);_(&quot;$&quot;* \(#,##0.00\);_(&quot;$&quot;* &quot;-&quot;???_);_(@_)"/>
    <numFmt numFmtId="173" formatCode="&quot;$&quot;#,##0.00"/>
    <numFmt numFmtId="174" formatCode="&quot;$&quot;#,##0.0000"/>
    <numFmt numFmtId="175" formatCode="[$-409]dddd\,\ mmmm\ dd\,\ yyyy"/>
    <numFmt numFmtId="176" formatCode="[$-409]h:mm:ss\ AM/PM"/>
    <numFmt numFmtId="177" formatCode="0.0%"/>
    <numFmt numFmtId="178" formatCode="0.0000"/>
    <numFmt numFmtId="179" formatCode="0.0000%"/>
    <numFmt numFmtId="180" formatCode="0.000%"/>
    <numFmt numFmtId="181" formatCode="#,##0.000"/>
    <numFmt numFmtId="182" formatCode="&quot;$&quot;#,##0.000"/>
    <numFmt numFmtId="183" formatCode="0.000"/>
    <numFmt numFmtId="184" formatCode="&quot;$&quot;#,##0"/>
  </numFmts>
  <fonts count="6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51"/>
      <name val="Arial"/>
      <family val="2"/>
    </font>
    <font>
      <sz val="24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rgb="FFFFC000"/>
      <name val="Arial"/>
      <family val="2"/>
    </font>
    <font>
      <sz val="24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 horizontal="center"/>
    </xf>
    <xf numFmtId="0" fontId="56" fillId="0" borderId="0" xfId="62" applyFont="1" applyAlignment="1">
      <alignment vertical="center" wrapText="1"/>
      <protection/>
    </xf>
    <xf numFmtId="4" fontId="0" fillId="0" borderId="14" xfId="0" applyNumberFormat="1" applyBorder="1" applyAlignment="1">
      <alignment horizontal="center" wrapText="1"/>
    </xf>
    <xf numFmtId="0" fontId="56" fillId="0" borderId="0" xfId="62" applyFont="1" applyAlignment="1">
      <alignment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14" xfId="0" applyBorder="1" applyAlignment="1">
      <alignment/>
    </xf>
    <xf numFmtId="0" fontId="0" fillId="33" borderId="18" xfId="0" applyFill="1" applyBorder="1" applyAlignment="1">
      <alignment/>
    </xf>
    <xf numFmtId="173" fontId="0" fillId="0" borderId="15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11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173" fontId="0" fillId="34" borderId="15" xfId="0" applyNumberFormat="1" applyFill="1" applyBorder="1" applyAlignment="1">
      <alignment horizontal="center"/>
    </xf>
    <xf numFmtId="0" fontId="5" fillId="0" borderId="14" xfId="60" applyFont="1" applyBorder="1" applyAlignment="1">
      <alignment/>
      <protection/>
    </xf>
    <xf numFmtId="0" fontId="5" fillId="34" borderId="14" xfId="60" applyFont="1" applyFill="1" applyBorder="1" applyAlignment="1">
      <alignment/>
      <protection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14" xfId="60" applyFont="1" applyFill="1" applyBorder="1" applyAlignment="1">
      <alignment/>
      <protection/>
    </xf>
    <xf numFmtId="0" fontId="6" fillId="0" borderId="14" xfId="60" applyFont="1" applyBorder="1" applyAlignment="1">
      <alignment wrapText="1"/>
      <protection/>
    </xf>
    <xf numFmtId="0" fontId="2" fillId="0" borderId="14" xfId="60" applyFont="1" applyBorder="1" applyAlignment="1">
      <alignment/>
      <protection/>
    </xf>
    <xf numFmtId="0" fontId="6" fillId="0" borderId="14" xfId="60" applyFont="1" applyBorder="1" applyAlignment="1">
      <alignment horizontal="left" wrapText="1"/>
      <protection/>
    </xf>
    <xf numFmtId="0" fontId="3" fillId="0" borderId="14" xfId="0" applyFont="1" applyBorder="1" applyAlignment="1">
      <alignment horizontal="center" wrapText="1"/>
    </xf>
    <xf numFmtId="0" fontId="0" fillId="0" borderId="14" xfId="60" applyFont="1" applyFill="1" applyBorder="1" applyAlignment="1">
      <alignment horizontal="right"/>
      <protection/>
    </xf>
    <xf numFmtId="3" fontId="0" fillId="0" borderId="14" xfId="60" applyNumberFormat="1" applyFont="1" applyFill="1" applyBorder="1" applyAlignment="1">
      <alignment horizontal="right" wrapText="1"/>
      <protection/>
    </xf>
    <xf numFmtId="3" fontId="0" fillId="0" borderId="14" xfId="60" applyNumberFormat="1" applyFont="1" applyFill="1" applyBorder="1" applyAlignment="1">
      <alignment horizontal="right"/>
      <protection/>
    </xf>
    <xf numFmtId="0" fontId="6" fillId="33" borderId="14" xfId="60" applyFont="1" applyFill="1" applyBorder="1" applyAlignment="1">
      <alignment wrapText="1"/>
      <protection/>
    </xf>
    <xf numFmtId="0" fontId="2" fillId="33" borderId="14" xfId="60" applyFont="1" applyFill="1" applyBorder="1" applyAlignment="1">
      <alignment/>
      <protection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applyFon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34" borderId="14" xfId="0" applyNumberFormat="1" applyFill="1" applyBorder="1" applyAlignment="1">
      <alignment horizontal="center"/>
    </xf>
    <xf numFmtId="0" fontId="5" fillId="33" borderId="14" xfId="60" applyFont="1" applyFill="1" applyBorder="1" applyAlignment="1">
      <alignment/>
      <protection/>
    </xf>
    <xf numFmtId="4" fontId="0" fillId="33" borderId="15" xfId="0" applyNumberFormat="1" applyFill="1" applyBorder="1" applyAlignment="1">
      <alignment horizontal="center"/>
    </xf>
    <xf numFmtId="173" fontId="0" fillId="33" borderId="15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center" wrapText="1"/>
    </xf>
    <xf numFmtId="173" fontId="0" fillId="0" borderId="14" xfId="0" applyNumberFormat="1" applyFill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4" fontId="0" fillId="34" borderId="14" xfId="0" applyNumberFormat="1" applyFill="1" applyBorder="1" applyAlignment="1">
      <alignment horizontal="center" wrapText="1"/>
    </xf>
    <xf numFmtId="173" fontId="0" fillId="34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56" fillId="0" borderId="18" xfId="62" applyFont="1" applyBorder="1" applyAlignment="1">
      <alignment vertical="center" wrapText="1"/>
      <protection/>
    </xf>
    <xf numFmtId="0" fontId="4" fillId="0" borderId="22" xfId="0" applyFont="1" applyBorder="1" applyAlignment="1">
      <alignment horizontal="left"/>
    </xf>
    <xf numFmtId="0" fontId="5" fillId="0" borderId="13" xfId="60" applyFont="1" applyFill="1" applyBorder="1" applyAlignment="1">
      <alignment wrapText="1"/>
      <protection/>
    </xf>
    <xf numFmtId="0" fontId="5" fillId="0" borderId="13" xfId="60" applyFont="1" applyFill="1" applyBorder="1" applyAlignment="1">
      <alignment/>
      <protection/>
    </xf>
    <xf numFmtId="173" fontId="0" fillId="34" borderId="11" xfId="0" applyNumberFormat="1" applyFill="1" applyBorder="1" applyAlignment="1">
      <alignment horizontal="center"/>
    </xf>
    <xf numFmtId="0" fontId="6" fillId="0" borderId="13" xfId="60" applyFont="1" applyBorder="1" applyAlignment="1">
      <alignment wrapText="1"/>
      <protection/>
    </xf>
    <xf numFmtId="0" fontId="6" fillId="33" borderId="13" xfId="60" applyFont="1" applyFill="1" applyBorder="1" applyAlignment="1">
      <alignment wrapText="1"/>
      <protection/>
    </xf>
    <xf numFmtId="0" fontId="5" fillId="0" borderId="13" xfId="60" applyFont="1" applyBorder="1" applyAlignment="1">
      <alignment/>
      <protection/>
    </xf>
    <xf numFmtId="0" fontId="5" fillId="33" borderId="13" xfId="60" applyFont="1" applyFill="1" applyBorder="1" applyAlignment="1">
      <alignment/>
      <protection/>
    </xf>
    <xf numFmtId="173" fontId="0" fillId="33" borderId="11" xfId="0" applyNumberFormat="1" applyFill="1" applyBorder="1" applyAlignment="1">
      <alignment horizontal="center"/>
    </xf>
    <xf numFmtId="0" fontId="6" fillId="0" borderId="13" xfId="60" applyFont="1" applyBorder="1" applyAlignment="1">
      <alignment horizontal="left" wrapText="1"/>
      <protection/>
    </xf>
    <xf numFmtId="173" fontId="3" fillId="0" borderId="15" xfId="0" applyNumberFormat="1" applyFont="1" applyBorder="1" applyAlignment="1">
      <alignment horizontal="center" wrapText="1"/>
    </xf>
    <xf numFmtId="178" fontId="0" fillId="0" borderId="15" xfId="0" applyNumberFormat="1" applyFont="1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9" fontId="0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3" fontId="0" fillId="0" borderId="13" xfId="0" applyNumberFormat="1" applyFill="1" applyBorder="1" applyAlignment="1">
      <alignment horizontal="center"/>
    </xf>
    <xf numFmtId="173" fontId="0" fillId="34" borderId="13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8" fontId="0" fillId="33" borderId="13" xfId="0" applyNumberFormat="1" applyFill="1" applyBorder="1" applyAlignment="1">
      <alignment horizontal="center" vertical="center"/>
    </xf>
    <xf numFmtId="178" fontId="0" fillId="33" borderId="13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173" fontId="0" fillId="0" borderId="20" xfId="0" applyNumberFormat="1" applyFont="1" applyFill="1" applyBorder="1" applyAlignment="1">
      <alignment horizontal="center" wrapText="1"/>
    </xf>
    <xf numFmtId="173" fontId="0" fillId="0" borderId="16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2" fontId="3" fillId="0" borderId="14" xfId="0" applyNumberFormat="1" applyFont="1" applyBorder="1" applyAlignment="1">
      <alignment horizontal="center" wrapText="1"/>
    </xf>
    <xf numFmtId="9" fontId="0" fillId="0" borderId="13" xfId="0" applyNumberForma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61" applyFont="1" applyFill="1" applyBorder="1" applyAlignment="1">
      <alignment horizontal="right" wrapText="1"/>
      <protection/>
    </xf>
    <xf numFmtId="3" fontId="0" fillId="0" borderId="13" xfId="61" applyNumberFormat="1" applyFont="1" applyFill="1" applyBorder="1" applyAlignment="1">
      <alignment horizontal="center" wrapText="1"/>
      <protection/>
    </xf>
    <xf numFmtId="0" fontId="9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174" fontId="0" fillId="0" borderId="13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5" fillId="0" borderId="13" xfId="60" applyNumberFormat="1" applyFont="1" applyBorder="1" applyAlignment="1">
      <alignment/>
      <protection/>
    </xf>
    <xf numFmtId="9" fontId="5" fillId="34" borderId="13" xfId="60" applyNumberFormat="1" applyFont="1" applyFill="1" applyBorder="1" applyAlignment="1">
      <alignment/>
      <protection/>
    </xf>
    <xf numFmtId="9" fontId="5" fillId="0" borderId="13" xfId="60" applyNumberFormat="1" applyFont="1" applyBorder="1" applyAlignment="1">
      <alignment horizontal="right"/>
      <protection/>
    </xf>
    <xf numFmtId="9" fontId="2" fillId="33" borderId="13" xfId="60" applyNumberFormat="1" applyFont="1" applyFill="1" applyBorder="1" applyAlignment="1">
      <alignment/>
      <protection/>
    </xf>
    <xf numFmtId="9" fontId="2" fillId="0" borderId="13" xfId="60" applyNumberFormat="1" applyFont="1" applyBorder="1" applyAlignment="1">
      <alignment/>
      <protection/>
    </xf>
    <xf numFmtId="178" fontId="0" fillId="33" borderId="14" xfId="0" applyNumberFormat="1" applyFill="1" applyBorder="1" applyAlignment="1">
      <alignment horizontal="center"/>
    </xf>
    <xf numFmtId="0" fontId="7" fillId="33" borderId="13" xfId="60" applyFont="1" applyFill="1" applyBorder="1" applyAlignment="1">
      <alignment/>
      <protection/>
    </xf>
    <xf numFmtId="2" fontId="7" fillId="33" borderId="14" xfId="60" applyNumberFormat="1" applyFont="1" applyFill="1" applyBorder="1" applyAlignment="1">
      <alignment/>
      <protection/>
    </xf>
    <xf numFmtId="2" fontId="0" fillId="33" borderId="14" xfId="0" applyNumberFormat="1" applyFont="1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178" fontId="0" fillId="34" borderId="13" xfId="0" applyNumberFormat="1" applyFill="1" applyBorder="1" applyAlignment="1">
      <alignment horizontal="center" vertical="center"/>
    </xf>
    <xf numFmtId="178" fontId="0" fillId="34" borderId="13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181" fontId="0" fillId="0" borderId="13" xfId="0" applyNumberFormat="1" applyBorder="1" applyAlignment="1">
      <alignment horizontal="center"/>
    </xf>
    <xf numFmtId="174" fontId="57" fillId="33" borderId="16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3" fontId="0" fillId="0" borderId="15" xfId="0" applyNumberFormat="1" applyFont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33" borderId="11" xfId="0" applyNumberForma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58" fillId="0" borderId="26" xfId="62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28" xfId="60" applyFont="1" applyFill="1" applyBorder="1" applyAlignment="1">
      <alignment wrapText="1"/>
      <protection/>
    </xf>
    <xf numFmtId="0" fontId="5" fillId="0" borderId="28" xfId="60" applyFont="1" applyFill="1" applyBorder="1" applyAlignment="1">
      <alignment/>
      <protection/>
    </xf>
    <xf numFmtId="0" fontId="6" fillId="33" borderId="28" xfId="60" applyFont="1" applyFill="1" applyBorder="1" applyAlignment="1">
      <alignment wrapText="1"/>
      <protection/>
    </xf>
    <xf numFmtId="0" fontId="6" fillId="0" borderId="28" xfId="60" applyFont="1" applyBorder="1" applyAlignment="1">
      <alignment wrapText="1"/>
      <protection/>
    </xf>
    <xf numFmtId="0" fontId="6" fillId="33" borderId="29" xfId="60" applyFont="1" applyFill="1" applyBorder="1" applyAlignment="1">
      <alignment wrapText="1"/>
      <protection/>
    </xf>
    <xf numFmtId="0" fontId="5" fillId="0" borderId="29" xfId="60" applyFont="1" applyBorder="1" applyAlignment="1">
      <alignment/>
      <protection/>
    </xf>
    <xf numFmtId="0" fontId="5" fillId="34" borderId="29" xfId="60" applyFont="1" applyFill="1" applyBorder="1" applyAlignment="1">
      <alignment/>
      <protection/>
    </xf>
    <xf numFmtId="0" fontId="2" fillId="33" borderId="29" xfId="60" applyFont="1" applyFill="1" applyBorder="1" applyAlignment="1">
      <alignment/>
      <protection/>
    </xf>
    <xf numFmtId="0" fontId="2" fillId="0" borderId="29" xfId="60" applyFont="1" applyBorder="1" applyAlignment="1">
      <alignment/>
      <protection/>
    </xf>
    <xf numFmtId="0" fontId="2" fillId="0" borderId="28" xfId="0" applyFont="1" applyBorder="1" applyAlignment="1">
      <alignment/>
    </xf>
    <xf numFmtId="0" fontId="5" fillId="0" borderId="28" xfId="60" applyFont="1" applyBorder="1" applyAlignment="1">
      <alignment/>
      <protection/>
    </xf>
    <xf numFmtId="0" fontId="5" fillId="33" borderId="28" xfId="60" applyFont="1" applyFill="1" applyBorder="1" applyAlignment="1">
      <alignment/>
      <protection/>
    </xf>
    <xf numFmtId="0" fontId="6" fillId="0" borderId="28" xfId="60" applyFont="1" applyBorder="1" applyAlignment="1">
      <alignment horizontal="left" wrapText="1"/>
      <protection/>
    </xf>
    <xf numFmtId="0" fontId="7" fillId="33" borderId="28" xfId="60" applyFont="1" applyFill="1" applyBorder="1" applyAlignment="1">
      <alignment/>
      <protection/>
    </xf>
    <xf numFmtId="0" fontId="0" fillId="33" borderId="28" xfId="0" applyFont="1" applyFill="1" applyBorder="1" applyAlignment="1">
      <alignment/>
    </xf>
    <xf numFmtId="180" fontId="0" fillId="33" borderId="14" xfId="0" applyNumberFormat="1" applyFill="1" applyBorder="1" applyAlignment="1">
      <alignment horizontal="center"/>
    </xf>
    <xf numFmtId="0" fontId="5" fillId="0" borderId="29" xfId="60" applyFont="1" applyFill="1" applyBorder="1" applyAlignment="1">
      <alignment wrapText="1"/>
      <protection/>
    </xf>
    <xf numFmtId="0" fontId="56" fillId="0" borderId="30" xfId="62" applyFont="1" applyBorder="1" applyAlignment="1">
      <alignment vertical="center" wrapText="1"/>
      <protection/>
    </xf>
    <xf numFmtId="173" fontId="0" fillId="34" borderId="14" xfId="0" applyNumberFormat="1" applyFill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/>
    </xf>
    <xf numFmtId="0" fontId="8" fillId="33" borderId="14" xfId="60" applyFont="1" applyFill="1" applyBorder="1" applyAlignment="1">
      <alignment/>
      <protection/>
    </xf>
    <xf numFmtId="9" fontId="5" fillId="0" borderId="13" xfId="60" applyNumberFormat="1" applyFont="1" applyFill="1" applyBorder="1" applyAlignment="1">
      <alignment wrapText="1"/>
      <protection/>
    </xf>
    <xf numFmtId="9" fontId="6" fillId="33" borderId="13" xfId="60" applyNumberFormat="1" applyFont="1" applyFill="1" applyBorder="1" applyAlignment="1">
      <alignment wrapText="1"/>
      <protection/>
    </xf>
    <xf numFmtId="0" fontId="8" fillId="33" borderId="13" xfId="60" applyFont="1" applyFill="1" applyBorder="1" applyAlignment="1">
      <alignment/>
      <protection/>
    </xf>
    <xf numFmtId="9" fontId="56" fillId="0" borderId="16" xfId="62" applyNumberFormat="1" applyFont="1" applyBorder="1" applyAlignment="1">
      <alignment vertical="center" wrapText="1"/>
      <protection/>
    </xf>
    <xf numFmtId="0" fontId="6" fillId="33" borderId="31" xfId="60" applyFont="1" applyFill="1" applyBorder="1" applyAlignment="1">
      <alignment wrapText="1"/>
      <protection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2" fontId="0" fillId="34" borderId="13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59" fillId="33" borderId="1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3" fontId="5" fillId="0" borderId="14" xfId="60" applyNumberFormat="1" applyFont="1" applyBorder="1" applyAlignment="1">
      <alignment/>
      <protection/>
    </xf>
    <xf numFmtId="0" fontId="6" fillId="33" borderId="28" xfId="60" applyFont="1" applyFill="1" applyBorder="1" applyAlignment="1">
      <alignment horizontal="left" wrapText="1"/>
      <protection/>
    </xf>
    <xf numFmtId="0" fontId="6" fillId="33" borderId="13" xfId="60" applyFont="1" applyFill="1" applyBorder="1" applyAlignment="1">
      <alignment horizontal="left" wrapText="1"/>
      <protection/>
    </xf>
    <xf numFmtId="0" fontId="6" fillId="33" borderId="14" xfId="60" applyFont="1" applyFill="1" applyBorder="1" applyAlignment="1">
      <alignment horizontal="left" wrapText="1"/>
      <protection/>
    </xf>
    <xf numFmtId="173" fontId="0" fillId="33" borderId="13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0" borderId="14" xfId="60" applyNumberFormat="1" applyFont="1" applyFill="1" applyBorder="1">
      <alignment/>
      <protection/>
    </xf>
    <xf numFmtId="0" fontId="0" fillId="33" borderId="18" xfId="0" applyFont="1" applyFill="1" applyBorder="1" applyAlignment="1">
      <alignment/>
    </xf>
    <xf numFmtId="173" fontId="0" fillId="33" borderId="18" xfId="0" applyNumberFormat="1" applyFont="1" applyFill="1" applyBorder="1" applyAlignment="1">
      <alignment horizontal="center"/>
    </xf>
    <xf numFmtId="173" fontId="0" fillId="0" borderId="17" xfId="0" applyNumberFormat="1" applyBorder="1" applyAlignment="1">
      <alignment/>
    </xf>
    <xf numFmtId="173" fontId="0" fillId="0" borderId="32" xfId="0" applyNumberFormat="1" applyFont="1" applyFill="1" applyBorder="1" applyAlignment="1">
      <alignment vertical="center"/>
    </xf>
    <xf numFmtId="173" fontId="0" fillId="0" borderId="32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81" fontId="0" fillId="33" borderId="13" xfId="0" applyNumberFormat="1" applyFill="1" applyBorder="1" applyAlignment="1">
      <alignment horizontal="center"/>
    </xf>
    <xf numFmtId="4" fontId="0" fillId="35" borderId="11" xfId="0" applyNumberFormat="1" applyFill="1" applyBorder="1" applyAlignment="1">
      <alignment horizontal="center"/>
    </xf>
    <xf numFmtId="173" fontId="0" fillId="35" borderId="11" xfId="0" applyNumberFormat="1" applyFill="1" applyBorder="1" applyAlignment="1">
      <alignment horizontal="center"/>
    </xf>
    <xf numFmtId="173" fontId="0" fillId="4" borderId="19" xfId="0" applyNumberFormat="1" applyFill="1" applyBorder="1" applyAlignment="1">
      <alignment horizontal="center"/>
    </xf>
    <xf numFmtId="173" fontId="0" fillId="35" borderId="11" xfId="0" applyNumberFormat="1" applyFont="1" applyFill="1" applyBorder="1" applyAlignment="1">
      <alignment horizontal="center" vertical="center"/>
    </xf>
    <xf numFmtId="173" fontId="0" fillId="35" borderId="15" xfId="0" applyNumberFormat="1" applyFill="1" applyBorder="1" applyAlignment="1">
      <alignment horizontal="center"/>
    </xf>
    <xf numFmtId="0" fontId="5" fillId="4" borderId="28" xfId="60" applyFont="1" applyFill="1" applyBorder="1" applyAlignment="1">
      <alignment/>
      <protection/>
    </xf>
    <xf numFmtId="0" fontId="0" fillId="4" borderId="0" xfId="0" applyFill="1" applyAlignment="1">
      <alignment/>
    </xf>
    <xf numFmtId="0" fontId="8" fillId="4" borderId="33" xfId="60" applyFont="1" applyFill="1" applyBorder="1" applyAlignment="1">
      <alignment/>
      <protection/>
    </xf>
    <xf numFmtId="0" fontId="2" fillId="4" borderId="29" xfId="60" applyFont="1" applyFill="1" applyBorder="1" applyAlignment="1">
      <alignment/>
      <protection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5" fillId="0" borderId="29" xfId="60" applyFont="1" applyBorder="1" applyAlignment="1">
      <alignment wrapText="1"/>
      <protection/>
    </xf>
    <xf numFmtId="0" fontId="5" fillId="34" borderId="29" xfId="60" applyFont="1" applyFill="1" applyBorder="1" applyAlignment="1">
      <alignment wrapText="1"/>
      <protection/>
    </xf>
    <xf numFmtId="0" fontId="2" fillId="33" borderId="29" xfId="60" applyFont="1" applyFill="1" applyBorder="1" applyAlignment="1">
      <alignment wrapText="1"/>
      <protection/>
    </xf>
    <xf numFmtId="0" fontId="5" fillId="0" borderId="28" xfId="60" applyFont="1" applyBorder="1" applyAlignment="1">
      <alignment wrapText="1"/>
      <protection/>
    </xf>
    <xf numFmtId="0" fontId="5" fillId="33" borderId="28" xfId="60" applyFont="1" applyFill="1" applyBorder="1" applyAlignment="1">
      <alignment wrapText="1"/>
      <protection/>
    </xf>
    <xf numFmtId="0" fontId="7" fillId="33" borderId="28" xfId="60" applyFont="1" applyFill="1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173" fontId="0" fillId="33" borderId="14" xfId="0" applyNumberFormat="1" applyFill="1" applyBorder="1" applyAlignment="1">
      <alignment/>
    </xf>
    <xf numFmtId="173" fontId="0" fillId="0" borderId="15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173" fontId="0" fillId="35" borderId="14" xfId="0" applyNumberFormat="1" applyFill="1" applyBorder="1" applyAlignment="1">
      <alignment horizontal="center"/>
    </xf>
    <xf numFmtId="173" fontId="0" fillId="35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4" xfId="0" applyFill="1" applyBorder="1" applyAlignment="1">
      <alignment horizontal="center"/>
    </xf>
    <xf numFmtId="181" fontId="0" fillId="35" borderId="13" xfId="0" applyNumberFormat="1" applyFill="1" applyBorder="1" applyAlignment="1">
      <alignment horizontal="center"/>
    </xf>
    <xf numFmtId="173" fontId="0" fillId="35" borderId="11" xfId="0" applyNumberFormat="1" applyFill="1" applyBorder="1" applyAlignment="1">
      <alignment/>
    </xf>
    <xf numFmtId="0" fontId="0" fillId="33" borderId="28" xfId="0" applyFont="1" applyFill="1" applyBorder="1" applyAlignment="1">
      <alignment wrapText="1"/>
    </xf>
    <xf numFmtId="2" fontId="0" fillId="33" borderId="13" xfId="0" applyNumberFormat="1" applyFont="1" applyFill="1" applyBorder="1" applyAlignment="1">
      <alignment horizontal="center"/>
    </xf>
    <xf numFmtId="3" fontId="0" fillId="33" borderId="13" xfId="0" applyNumberFormat="1" applyFill="1" applyBorder="1" applyAlignment="1">
      <alignment/>
    </xf>
    <xf numFmtId="0" fontId="2" fillId="4" borderId="30" xfId="60" applyFont="1" applyFill="1" applyBorder="1" applyAlignment="1">
      <alignment wrapText="1"/>
      <protection/>
    </xf>
    <xf numFmtId="0" fontId="2" fillId="4" borderId="14" xfId="60" applyFont="1" applyFill="1" applyBorder="1" applyAlignment="1">
      <alignment/>
      <protection/>
    </xf>
    <xf numFmtId="4" fontId="0" fillId="4" borderId="14" xfId="0" applyNumberFormat="1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173" fontId="0" fillId="4" borderId="15" xfId="0" applyNumberFormat="1" applyFill="1" applyBorder="1" applyAlignment="1">
      <alignment horizontal="center"/>
    </xf>
    <xf numFmtId="173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73" fontId="0" fillId="4" borderId="14" xfId="0" applyNumberFormat="1" applyFill="1" applyBorder="1" applyAlignment="1">
      <alignment horizontal="center"/>
    </xf>
    <xf numFmtId="4" fontId="0" fillId="4" borderId="13" xfId="0" applyNumberForma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4" fontId="0" fillId="4" borderId="11" xfId="0" applyNumberFormat="1" applyFill="1" applyBorder="1" applyAlignment="1">
      <alignment horizontal="center"/>
    </xf>
    <xf numFmtId="0" fontId="5" fillId="35" borderId="28" xfId="60" applyFont="1" applyFill="1" applyBorder="1" applyAlignment="1">
      <alignment wrapText="1"/>
      <protection/>
    </xf>
    <xf numFmtId="0" fontId="5" fillId="35" borderId="14" xfId="60" applyFont="1" applyFill="1" applyBorder="1" applyAlignment="1">
      <alignment/>
      <protection/>
    </xf>
    <xf numFmtId="0" fontId="0" fillId="35" borderId="14" xfId="0" applyNumberForma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173" fontId="0" fillId="35" borderId="13" xfId="0" applyNumberFormat="1" applyFill="1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0" fontId="12" fillId="33" borderId="33" xfId="60" applyFont="1" applyFill="1" applyBorder="1" applyAlignment="1">
      <alignment wrapText="1"/>
      <protection/>
    </xf>
    <xf numFmtId="0" fontId="8" fillId="4" borderId="33" xfId="60" applyFont="1" applyFill="1" applyBorder="1" applyAlignment="1">
      <alignment wrapText="1"/>
      <protection/>
    </xf>
    <xf numFmtId="0" fontId="8" fillId="4" borderId="22" xfId="60" applyFont="1" applyFill="1" applyBorder="1" applyAlignment="1">
      <alignment/>
      <protection/>
    </xf>
    <xf numFmtId="0" fontId="0" fillId="4" borderId="22" xfId="0" applyFill="1" applyBorder="1" applyAlignment="1">
      <alignment/>
    </xf>
    <xf numFmtId="173" fontId="0" fillId="4" borderId="35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 horizontal="center"/>
    </xf>
    <xf numFmtId="4" fontId="59" fillId="4" borderId="14" xfId="0" applyNumberFormat="1" applyFont="1" applyFill="1" applyBorder="1" applyAlignment="1">
      <alignment horizontal="center"/>
    </xf>
    <xf numFmtId="173" fontId="0" fillId="4" borderId="11" xfId="0" applyNumberFormat="1" applyFill="1" applyBorder="1" applyAlignment="1">
      <alignment/>
    </xf>
    <xf numFmtId="4" fontId="0" fillId="35" borderId="15" xfId="0" applyNumberForma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174" fontId="0" fillId="33" borderId="14" xfId="0" applyNumberFormat="1" applyFill="1" applyBorder="1" applyAlignment="1">
      <alignment horizontal="center"/>
    </xf>
    <xf numFmtId="174" fontId="0" fillId="35" borderId="15" xfId="0" applyNumberFormat="1" applyFont="1" applyFill="1" applyBorder="1" applyAlignment="1">
      <alignment horizontal="center"/>
    </xf>
    <xf numFmtId="173" fontId="59" fillId="4" borderId="14" xfId="0" applyNumberFormat="1" applyFont="1" applyFill="1" applyBorder="1" applyAlignment="1">
      <alignment horizontal="center"/>
    </xf>
    <xf numFmtId="4" fontId="59" fillId="35" borderId="14" xfId="0" applyNumberFormat="1" applyFont="1" applyFill="1" applyBorder="1" applyAlignment="1">
      <alignment horizontal="center"/>
    </xf>
    <xf numFmtId="173" fontId="0" fillId="35" borderId="20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 wrapText="1"/>
    </xf>
    <xf numFmtId="173" fontId="0" fillId="33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 horizontal="center" vertical="center"/>
    </xf>
    <xf numFmtId="173" fontId="0" fillId="4" borderId="11" xfId="0" applyNumberFormat="1" applyFill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4" fontId="0" fillId="0" borderId="13" xfId="0" applyNumberFormat="1" applyBorder="1" applyAlignment="1">
      <alignment horizontal="center" wrapText="1"/>
    </xf>
    <xf numFmtId="0" fontId="0" fillId="34" borderId="13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/>
    </xf>
    <xf numFmtId="173" fontId="0" fillId="34" borderId="13" xfId="0" applyNumberFormat="1" applyFont="1" applyFill="1" applyBorder="1" applyAlignment="1">
      <alignment horizontal="center" wrapText="1"/>
    </xf>
    <xf numFmtId="173" fontId="0" fillId="34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33" borderId="11" xfId="0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73" fontId="59" fillId="4" borderId="18" xfId="0" applyNumberFormat="1" applyFont="1" applyFill="1" applyBorder="1" applyAlignment="1">
      <alignment/>
    </xf>
    <xf numFmtId="0" fontId="10" fillId="0" borderId="13" xfId="60" applyFont="1" applyBorder="1" applyAlignment="1">
      <alignment wrapText="1"/>
      <protection/>
    </xf>
    <xf numFmtId="4" fontId="2" fillId="0" borderId="13" xfId="0" applyNumberFormat="1" applyFont="1" applyBorder="1" applyAlignment="1">
      <alignment horizontal="center"/>
    </xf>
    <xf numFmtId="174" fontId="57" fillId="33" borderId="13" xfId="0" applyNumberFormat="1" applyFont="1" applyFill="1" applyBorder="1" applyAlignment="1">
      <alignment horizontal="center"/>
    </xf>
    <xf numFmtId="173" fontId="0" fillId="35" borderId="11" xfId="0" applyNumberFormat="1" applyFont="1" applyFill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73" fontId="0" fillId="0" borderId="11" xfId="0" applyNumberFormat="1" applyFont="1" applyFill="1" applyBorder="1" applyAlignment="1">
      <alignment vertical="center"/>
    </xf>
    <xf numFmtId="181" fontId="0" fillId="33" borderId="13" xfId="0" applyNumberFormat="1" applyFont="1" applyFill="1" applyBorder="1" applyAlignment="1">
      <alignment horizontal="center"/>
    </xf>
    <xf numFmtId="173" fontId="0" fillId="4" borderId="19" xfId="0" applyNumberFormat="1" applyFill="1" applyBorder="1" applyAlignment="1">
      <alignment/>
    </xf>
    <xf numFmtId="173" fontId="0" fillId="35" borderId="19" xfId="0" applyNumberFormat="1" applyFill="1" applyBorder="1" applyAlignment="1">
      <alignment/>
    </xf>
    <xf numFmtId="9" fontId="4" fillId="0" borderId="14" xfId="0" applyNumberFormat="1" applyFont="1" applyBorder="1" applyAlignment="1">
      <alignment wrapText="1"/>
    </xf>
    <xf numFmtId="9" fontId="4" fillId="0" borderId="14" xfId="0" applyNumberFormat="1" applyFont="1" applyBorder="1" applyAlignment="1">
      <alignment horizontal="left" wrapText="1"/>
    </xf>
    <xf numFmtId="9" fontId="4" fillId="0" borderId="22" xfId="0" applyNumberFormat="1" applyFont="1" applyBorder="1" applyAlignment="1">
      <alignment horizontal="left" wrapText="1"/>
    </xf>
    <xf numFmtId="9" fontId="0" fillId="0" borderId="13" xfId="0" applyNumberFormat="1" applyBorder="1" applyAlignment="1">
      <alignment wrapText="1"/>
    </xf>
    <xf numFmtId="9" fontId="5" fillId="0" borderId="13" xfId="60" applyNumberFormat="1" applyFont="1" applyBorder="1" applyAlignment="1">
      <alignment wrapText="1"/>
      <protection/>
    </xf>
    <xf numFmtId="9" fontId="5" fillId="34" borderId="13" xfId="60" applyNumberFormat="1" applyFont="1" applyFill="1" applyBorder="1" applyAlignment="1">
      <alignment wrapText="1"/>
      <protection/>
    </xf>
    <xf numFmtId="9" fontId="5" fillId="0" borderId="13" xfId="60" applyNumberFormat="1" applyFont="1" applyFill="1" applyBorder="1" applyAlignment="1">
      <alignment horizontal="right" wrapText="1"/>
      <protection/>
    </xf>
    <xf numFmtId="9" fontId="2" fillId="33" borderId="13" xfId="60" applyNumberFormat="1" applyFont="1" applyFill="1" applyBorder="1" applyAlignment="1">
      <alignment wrapText="1"/>
      <protection/>
    </xf>
    <xf numFmtId="9" fontId="2" fillId="4" borderId="13" xfId="60" applyNumberFormat="1" applyFont="1" applyFill="1" applyBorder="1" applyAlignment="1">
      <alignment wrapText="1"/>
      <protection/>
    </xf>
    <xf numFmtId="9" fontId="0" fillId="33" borderId="13" xfId="0" applyNumberFormat="1" applyFill="1" applyBorder="1" applyAlignment="1">
      <alignment wrapText="1"/>
    </xf>
    <xf numFmtId="0" fontId="5" fillId="0" borderId="13" xfId="60" applyFont="1" applyBorder="1" applyAlignment="1">
      <alignment wrapText="1"/>
      <protection/>
    </xf>
    <xf numFmtId="0" fontId="5" fillId="33" borderId="13" xfId="60" applyFont="1" applyFill="1" applyBorder="1" applyAlignment="1">
      <alignment wrapText="1"/>
      <protection/>
    </xf>
    <xf numFmtId="0" fontId="5" fillId="35" borderId="13" xfId="60" applyFont="1" applyFill="1" applyBorder="1" applyAlignment="1">
      <alignment wrapText="1"/>
      <protection/>
    </xf>
    <xf numFmtId="0" fontId="7" fillId="33" borderId="13" xfId="60" applyFont="1" applyFill="1" applyBorder="1" applyAlignment="1">
      <alignment wrapText="1"/>
      <protection/>
    </xf>
    <xf numFmtId="0" fontId="8" fillId="33" borderId="13" xfId="60" applyFont="1" applyFill="1" applyBorder="1" applyAlignment="1">
      <alignment wrapText="1"/>
      <protection/>
    </xf>
    <xf numFmtId="0" fontId="8" fillId="4" borderId="36" xfId="60" applyFont="1" applyFill="1" applyBorder="1" applyAlignment="1">
      <alignment wrapText="1"/>
      <protection/>
    </xf>
    <xf numFmtId="9" fontId="0" fillId="0" borderId="21" xfId="0" applyNumberFormat="1" applyBorder="1" applyAlignment="1">
      <alignment wrapText="1"/>
    </xf>
    <xf numFmtId="9" fontId="0" fillId="0" borderId="14" xfId="0" applyNumberFormat="1" applyBorder="1" applyAlignment="1">
      <alignment wrapText="1"/>
    </xf>
    <xf numFmtId="0" fontId="0" fillId="0" borderId="12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33" borderId="1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0" fillId="0" borderId="26" xfId="62" applyFont="1" applyBorder="1" applyAlignment="1">
      <alignment horizontal="center"/>
      <protection/>
    </xf>
    <xf numFmtId="0" fontId="58" fillId="0" borderId="26" xfId="6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0" fillId="0" borderId="0" xfId="62" applyFont="1" applyAlignment="1">
      <alignment horizontal="center"/>
      <protection/>
    </xf>
    <xf numFmtId="0" fontId="58" fillId="0" borderId="0" xfId="62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tabSelected="1" zoomScalePageLayoutView="0" workbookViewId="0" topLeftCell="E1">
      <selection activeCell="V27" sqref="V27"/>
    </sheetView>
  </sheetViews>
  <sheetFormatPr defaultColWidth="9.140625" defaultRowHeight="12.75"/>
  <cols>
    <col min="1" max="1" width="47.00390625" style="0" customWidth="1"/>
    <col min="2" max="2" width="9.421875" style="0" customWidth="1"/>
    <col min="3" max="3" width="9.8515625" style="0" customWidth="1"/>
    <col min="4" max="4" width="10.140625" style="0" customWidth="1"/>
    <col min="5" max="5" width="7.140625" style="0" customWidth="1"/>
    <col min="6" max="6" width="10.7109375" style="3" customWidth="1"/>
    <col min="7" max="7" width="12.140625" style="3" customWidth="1"/>
    <col min="8" max="8" width="10.7109375" style="68" customWidth="1"/>
    <col min="9" max="9" width="9.140625" style="0" customWidth="1"/>
    <col min="10" max="10" width="14.140625" style="0" customWidth="1"/>
    <col min="11" max="11" width="13.00390625" style="3" customWidth="1"/>
    <col min="12" max="12" width="10.28125" style="3" customWidth="1"/>
    <col min="13" max="13" width="10.00390625" style="3" customWidth="1"/>
    <col min="14" max="14" width="11.57421875" style="0" customWidth="1"/>
    <col min="15" max="15" width="11.28125" style="0" customWidth="1"/>
    <col min="16" max="16" width="11.140625" style="3" customWidth="1"/>
    <col min="17" max="17" width="11.421875" style="3" customWidth="1"/>
    <col min="18" max="18" width="11.28125" style="3" customWidth="1"/>
    <col min="19" max="19" width="8.00390625" style="0" customWidth="1"/>
    <col min="20" max="20" width="10.28125" style="0" customWidth="1"/>
    <col min="21" max="21" width="14.00390625" style="3" customWidth="1"/>
    <col min="22" max="22" width="13.57421875" style="3" customWidth="1"/>
    <col min="23" max="23" width="10.00390625" style="3" customWidth="1"/>
    <col min="25" max="25" width="9.421875" style="0" customWidth="1"/>
    <col min="26" max="26" width="13.28125" style="0" customWidth="1"/>
  </cols>
  <sheetData>
    <row r="1" spans="1:26" ht="18" customHeight="1">
      <c r="A1" s="172" t="s">
        <v>3</v>
      </c>
      <c r="B1" s="173"/>
      <c r="C1" s="173"/>
      <c r="D1" s="174"/>
      <c r="E1" s="174"/>
      <c r="F1" s="420" t="s">
        <v>69</v>
      </c>
      <c r="G1" s="420"/>
      <c r="H1" s="420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175"/>
      <c r="W1" s="175"/>
      <c r="X1" s="174"/>
      <c r="Y1" s="174"/>
      <c r="Z1" s="176"/>
    </row>
    <row r="2" spans="1:26" s="1" customFormat="1" ht="18" customHeight="1">
      <c r="A2" s="177" t="s">
        <v>4</v>
      </c>
      <c r="B2" s="5"/>
      <c r="C2" s="5"/>
      <c r="D2" s="8"/>
      <c r="E2" s="8"/>
      <c r="F2" s="9"/>
      <c r="G2" s="9"/>
      <c r="H2" s="67"/>
      <c r="I2" s="8"/>
      <c r="J2" s="8"/>
      <c r="K2" s="9"/>
      <c r="L2" s="9"/>
      <c r="M2" s="9"/>
      <c r="N2" s="8"/>
      <c r="O2" s="8"/>
      <c r="P2" s="9"/>
      <c r="Q2" s="9"/>
      <c r="R2" s="9"/>
      <c r="S2" s="8"/>
      <c r="T2" s="8"/>
      <c r="U2" s="9"/>
      <c r="V2" s="9"/>
      <c r="W2" s="9"/>
      <c r="X2" s="178"/>
      <c r="Y2" s="178"/>
      <c r="Z2" s="179"/>
    </row>
    <row r="3" spans="1:40" s="4" customFormat="1" ht="18" customHeight="1" thickBot="1">
      <c r="A3" s="177" t="s">
        <v>5</v>
      </c>
      <c r="B3" s="5"/>
      <c r="C3" s="5"/>
      <c r="D3" s="422"/>
      <c r="E3" s="422"/>
      <c r="F3" s="422"/>
      <c r="G3" s="2"/>
      <c r="H3" s="40"/>
      <c r="I3" s="422"/>
      <c r="J3" s="422"/>
      <c r="K3" s="422"/>
      <c r="L3" s="2"/>
      <c r="M3" s="2"/>
      <c r="N3" s="422"/>
      <c r="O3" s="422"/>
      <c r="P3" s="422"/>
      <c r="Q3" s="2"/>
      <c r="R3" s="2"/>
      <c r="S3" s="422"/>
      <c r="T3" s="422"/>
      <c r="U3" s="422"/>
      <c r="V3" s="2"/>
      <c r="W3" s="2"/>
      <c r="X3" s="7"/>
      <c r="Y3" s="7"/>
      <c r="Z3" s="163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26" s="7" customFormat="1" ht="13.5" thickBot="1">
      <c r="A4" s="180"/>
      <c r="D4" s="2"/>
      <c r="E4" s="2"/>
      <c r="F4" s="2"/>
      <c r="G4" s="2"/>
      <c r="H4" s="4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163"/>
    </row>
    <row r="5" spans="1:26" s="7" customFormat="1" ht="12.75">
      <c r="A5" s="180"/>
      <c r="B5" s="402" t="s">
        <v>83</v>
      </c>
      <c r="C5" s="403"/>
      <c r="D5" s="403"/>
      <c r="E5" s="403"/>
      <c r="F5" s="404"/>
      <c r="G5" s="395" t="s">
        <v>91</v>
      </c>
      <c r="H5" s="396"/>
      <c r="I5" s="396"/>
      <c r="J5" s="396"/>
      <c r="K5" s="397"/>
      <c r="L5" s="408" t="s">
        <v>98</v>
      </c>
      <c r="M5" s="409"/>
      <c r="N5" s="409"/>
      <c r="O5" s="409"/>
      <c r="P5" s="410"/>
      <c r="Q5" s="414" t="s">
        <v>99</v>
      </c>
      <c r="R5" s="415"/>
      <c r="S5" s="415"/>
      <c r="T5" s="415"/>
      <c r="U5" s="416"/>
      <c r="V5" s="395" t="s">
        <v>101</v>
      </c>
      <c r="W5" s="396"/>
      <c r="X5" s="396"/>
      <c r="Y5" s="396"/>
      <c r="Z5" s="397"/>
    </row>
    <row r="6" spans="1:26" s="7" customFormat="1" ht="15.75" customHeight="1">
      <c r="A6" s="180"/>
      <c r="B6" s="405"/>
      <c r="C6" s="406"/>
      <c r="D6" s="406"/>
      <c r="E6" s="406"/>
      <c r="F6" s="407"/>
      <c r="G6" s="398"/>
      <c r="H6" s="399"/>
      <c r="I6" s="399"/>
      <c r="J6" s="399"/>
      <c r="K6" s="400"/>
      <c r="L6" s="411"/>
      <c r="M6" s="412"/>
      <c r="N6" s="412"/>
      <c r="O6" s="412"/>
      <c r="P6" s="413"/>
      <c r="Q6" s="417"/>
      <c r="R6" s="418"/>
      <c r="S6" s="418"/>
      <c r="T6" s="418"/>
      <c r="U6" s="419"/>
      <c r="V6" s="398"/>
      <c r="W6" s="399"/>
      <c r="X6" s="399"/>
      <c r="Y6" s="399"/>
      <c r="Z6" s="400"/>
    </row>
    <row r="7" spans="1:26" s="7" customFormat="1" ht="9.75" customHeight="1">
      <c r="A7" s="180"/>
      <c r="B7" s="405"/>
      <c r="C7" s="406"/>
      <c r="D7" s="406"/>
      <c r="E7" s="406"/>
      <c r="F7" s="407"/>
      <c r="G7" s="398"/>
      <c r="H7" s="399"/>
      <c r="I7" s="399"/>
      <c r="J7" s="399"/>
      <c r="K7" s="400"/>
      <c r="L7" s="411"/>
      <c r="M7" s="412"/>
      <c r="N7" s="412"/>
      <c r="O7" s="412"/>
      <c r="P7" s="413"/>
      <c r="Q7" s="417"/>
      <c r="R7" s="418"/>
      <c r="S7" s="418"/>
      <c r="T7" s="418"/>
      <c r="U7" s="419"/>
      <c r="V7" s="398"/>
      <c r="W7" s="399"/>
      <c r="X7" s="399"/>
      <c r="Y7" s="399"/>
      <c r="Z7" s="400"/>
    </row>
    <row r="8" spans="1:26" s="2" customFormat="1" ht="37.5" customHeight="1">
      <c r="A8" s="181" t="s">
        <v>66</v>
      </c>
      <c r="B8" s="121" t="s">
        <v>77</v>
      </c>
      <c r="C8" s="61" t="s">
        <v>67</v>
      </c>
      <c r="D8" s="61" t="s">
        <v>0</v>
      </c>
      <c r="E8" s="61" t="s">
        <v>1</v>
      </c>
      <c r="F8" s="106" t="s">
        <v>2</v>
      </c>
      <c r="G8" s="121" t="s">
        <v>77</v>
      </c>
      <c r="H8" s="120" t="s">
        <v>67</v>
      </c>
      <c r="I8" s="61" t="s">
        <v>0</v>
      </c>
      <c r="J8" s="61" t="s">
        <v>1</v>
      </c>
      <c r="K8" s="106" t="s">
        <v>2</v>
      </c>
      <c r="L8" s="121" t="s">
        <v>77</v>
      </c>
      <c r="M8" s="61" t="s">
        <v>67</v>
      </c>
      <c r="N8" s="61" t="s">
        <v>0</v>
      </c>
      <c r="O8" s="61" t="s">
        <v>1</v>
      </c>
      <c r="P8" s="106" t="s">
        <v>2</v>
      </c>
      <c r="Q8" s="121" t="s">
        <v>77</v>
      </c>
      <c r="R8" s="79" t="s">
        <v>67</v>
      </c>
      <c r="S8" s="61" t="s">
        <v>0</v>
      </c>
      <c r="T8" s="61" t="s">
        <v>1</v>
      </c>
      <c r="U8" s="106" t="s">
        <v>2</v>
      </c>
      <c r="V8" s="121" t="s">
        <v>77</v>
      </c>
      <c r="W8" s="79" t="s">
        <v>67</v>
      </c>
      <c r="X8" s="61" t="s">
        <v>0</v>
      </c>
      <c r="Y8" s="61" t="s">
        <v>1</v>
      </c>
      <c r="Z8" s="106" t="s">
        <v>2</v>
      </c>
    </row>
    <row r="9" spans="1:27" ht="24" customHeight="1">
      <c r="A9" s="182" t="s">
        <v>68</v>
      </c>
      <c r="B9" s="92"/>
      <c r="C9" s="62">
        <v>13</v>
      </c>
      <c r="D9" s="12">
        <v>0</v>
      </c>
      <c r="E9" s="12">
        <v>220</v>
      </c>
      <c r="F9" s="6">
        <f>E9*C9</f>
        <v>2860</v>
      </c>
      <c r="G9" s="11"/>
      <c r="H9" s="62">
        <v>13</v>
      </c>
      <c r="I9" s="12">
        <v>0</v>
      </c>
      <c r="J9" s="12">
        <v>199</v>
      </c>
      <c r="K9" s="6">
        <f>C9*J9+I9</f>
        <v>2587</v>
      </c>
      <c r="L9" s="11"/>
      <c r="M9" s="12">
        <v>13</v>
      </c>
      <c r="N9" s="12"/>
      <c r="O9" s="12">
        <v>230</v>
      </c>
      <c r="P9" s="6">
        <f>M9*O9</f>
        <v>2990</v>
      </c>
      <c r="Q9" s="129"/>
      <c r="R9" s="12">
        <v>13</v>
      </c>
      <c r="S9" s="12"/>
      <c r="T9" s="12">
        <v>200</v>
      </c>
      <c r="U9" s="6">
        <f>T9*R9</f>
        <v>2600</v>
      </c>
      <c r="V9" s="11"/>
      <c r="W9" s="12">
        <v>13</v>
      </c>
      <c r="X9" s="12"/>
      <c r="Y9" s="34">
        <v>93.875</v>
      </c>
      <c r="Z9" s="42">
        <f>W9*Y9</f>
        <v>1220.375</v>
      </c>
      <c r="AA9" s="43"/>
    </row>
    <row r="10" spans="1:26" ht="22.5" customHeight="1">
      <c r="A10" s="183" t="s">
        <v>8</v>
      </c>
      <c r="B10" s="93"/>
      <c r="C10" s="64">
        <v>16010</v>
      </c>
      <c r="D10" s="12">
        <v>0</v>
      </c>
      <c r="E10" s="12">
        <v>0.05</v>
      </c>
      <c r="F10" s="6">
        <f>C10*E10</f>
        <v>800.5</v>
      </c>
      <c r="G10" s="11"/>
      <c r="H10" s="64">
        <v>16010</v>
      </c>
      <c r="I10" s="12">
        <v>0</v>
      </c>
      <c r="J10" s="12">
        <v>0.05</v>
      </c>
      <c r="K10" s="6">
        <f>C10*J10+I10</f>
        <v>800.5</v>
      </c>
      <c r="L10" s="11"/>
      <c r="M10" s="34">
        <v>16010</v>
      </c>
      <c r="N10" s="34"/>
      <c r="O10" s="34">
        <v>0.073504</v>
      </c>
      <c r="P10" s="42">
        <f>M10*O10</f>
        <v>1176.79904</v>
      </c>
      <c r="Q10" s="33"/>
      <c r="R10" s="34">
        <v>16010</v>
      </c>
      <c r="S10" s="12"/>
      <c r="T10" s="12">
        <f>U10/R10</f>
        <v>0.009993753903810118</v>
      </c>
      <c r="U10" s="6">
        <v>160</v>
      </c>
      <c r="V10" s="11"/>
      <c r="W10" s="12">
        <v>16010</v>
      </c>
      <c r="X10" s="12"/>
      <c r="Y10" s="81">
        <v>0.005</v>
      </c>
      <c r="Z10" s="42">
        <f>W10*Y10</f>
        <v>80.05</v>
      </c>
    </row>
    <row r="11" spans="1:26" ht="15" customHeight="1">
      <c r="A11" s="183" t="s">
        <v>9</v>
      </c>
      <c r="B11" s="93"/>
      <c r="C11" s="62">
        <v>491</v>
      </c>
      <c r="D11" s="12">
        <v>0</v>
      </c>
      <c r="E11" s="12">
        <v>1.95</v>
      </c>
      <c r="F11" s="6">
        <f>E11*C11</f>
        <v>957.4499999999999</v>
      </c>
      <c r="G11" s="11"/>
      <c r="H11" s="62">
        <v>491</v>
      </c>
      <c r="I11" s="12">
        <v>0</v>
      </c>
      <c r="J11" s="12">
        <v>0</v>
      </c>
      <c r="K11" s="6">
        <f>C11*J11+I11</f>
        <v>0</v>
      </c>
      <c r="L11" s="11"/>
      <c r="M11" s="34">
        <v>491</v>
      </c>
      <c r="N11" s="34">
        <v>4900</v>
      </c>
      <c r="O11" s="34">
        <v>5</v>
      </c>
      <c r="P11" s="42">
        <f>M11*O11</f>
        <v>2455</v>
      </c>
      <c r="Q11" s="33"/>
      <c r="R11" s="34">
        <v>491</v>
      </c>
      <c r="S11" s="12"/>
      <c r="T11" s="12">
        <v>0.5</v>
      </c>
      <c r="U11" s="6">
        <f>T11*R11</f>
        <v>245.5</v>
      </c>
      <c r="V11" s="11"/>
      <c r="W11" s="12">
        <v>491</v>
      </c>
      <c r="X11" s="12"/>
      <c r="Y11" s="12">
        <v>2</v>
      </c>
      <c r="Z11" s="42">
        <f>W11*Y11</f>
        <v>982</v>
      </c>
    </row>
    <row r="12" spans="1:26" ht="27.75" customHeight="1">
      <c r="A12" s="183" t="s">
        <v>10</v>
      </c>
      <c r="B12" s="93"/>
      <c r="C12" s="62">
        <v>3</v>
      </c>
      <c r="D12" s="12">
        <v>0</v>
      </c>
      <c r="E12" s="12">
        <v>1</v>
      </c>
      <c r="F12" s="6">
        <f>C12*E12</f>
        <v>3</v>
      </c>
      <c r="G12" s="11"/>
      <c r="H12" s="62">
        <v>3</v>
      </c>
      <c r="I12" s="12">
        <v>0</v>
      </c>
      <c r="J12" s="12">
        <v>5</v>
      </c>
      <c r="K12" s="6">
        <f>C12*J12+I12</f>
        <v>15</v>
      </c>
      <c r="L12" s="11"/>
      <c r="M12" s="12">
        <v>3</v>
      </c>
      <c r="N12" s="34">
        <v>33</v>
      </c>
      <c r="O12" s="12">
        <v>0</v>
      </c>
      <c r="P12" s="6">
        <f>M12*O12</f>
        <v>0</v>
      </c>
      <c r="Q12" s="368" t="s">
        <v>71</v>
      </c>
      <c r="R12" s="12">
        <v>1</v>
      </c>
      <c r="S12" s="12"/>
      <c r="T12" s="12">
        <v>130</v>
      </c>
      <c r="U12" s="6">
        <f>T12*R12</f>
        <v>130</v>
      </c>
      <c r="V12" s="11"/>
      <c r="W12" s="12">
        <v>3</v>
      </c>
      <c r="X12" s="12"/>
      <c r="Y12" s="12">
        <v>4.95</v>
      </c>
      <c r="Z12" s="42">
        <f>W12*Y12</f>
        <v>14.850000000000001</v>
      </c>
    </row>
    <row r="13" spans="1:26" ht="27.75" customHeight="1">
      <c r="A13" s="183"/>
      <c r="B13" s="93"/>
      <c r="C13" s="62"/>
      <c r="D13" s="12"/>
      <c r="E13" s="12"/>
      <c r="F13" s="6"/>
      <c r="G13" s="351" t="s">
        <v>119</v>
      </c>
      <c r="H13" s="62"/>
      <c r="I13" s="12"/>
      <c r="J13" s="12"/>
      <c r="K13" s="6">
        <v>60</v>
      </c>
      <c r="L13" s="11"/>
      <c r="M13" s="12"/>
      <c r="N13" s="34"/>
      <c r="O13" s="12"/>
      <c r="P13" s="6"/>
      <c r="Q13" s="368"/>
      <c r="R13" s="12"/>
      <c r="S13" s="12"/>
      <c r="T13" s="12"/>
      <c r="U13" s="6"/>
      <c r="V13" s="11"/>
      <c r="W13" s="12"/>
      <c r="X13" s="12"/>
      <c r="Y13" s="12"/>
      <c r="Z13" s="42"/>
    </row>
    <row r="14" spans="1:26" ht="19.5" customHeight="1">
      <c r="A14" s="183" t="s">
        <v>11</v>
      </c>
      <c r="B14" s="93"/>
      <c r="C14" s="62">
        <v>4</v>
      </c>
      <c r="D14" s="12">
        <v>0</v>
      </c>
      <c r="E14" s="12">
        <v>23.83</v>
      </c>
      <c r="F14" s="6">
        <f>C14*E14</f>
        <v>95.32</v>
      </c>
      <c r="G14" s="11"/>
      <c r="H14" s="62">
        <v>4</v>
      </c>
      <c r="I14" s="12">
        <v>0</v>
      </c>
      <c r="J14" s="12">
        <v>15</v>
      </c>
      <c r="K14" s="6">
        <f>C14*J14+I14</f>
        <v>60</v>
      </c>
      <c r="L14" s="11"/>
      <c r="M14" s="12"/>
      <c r="N14" s="34"/>
      <c r="O14" s="19"/>
      <c r="P14" s="6">
        <f>M14*O14</f>
        <v>0</v>
      </c>
      <c r="Q14" s="11"/>
      <c r="R14" s="12">
        <v>4</v>
      </c>
      <c r="S14" s="12"/>
      <c r="T14" s="12">
        <v>19</v>
      </c>
      <c r="U14" s="6">
        <f>R14*T14</f>
        <v>76</v>
      </c>
      <c r="V14" s="11"/>
      <c r="W14" s="12">
        <v>4</v>
      </c>
      <c r="X14" s="12"/>
      <c r="Y14" s="12">
        <v>9</v>
      </c>
      <c r="Z14" s="42">
        <f>W14*Y14</f>
        <v>36</v>
      </c>
    </row>
    <row r="15" spans="1:26" ht="19.5" customHeight="1">
      <c r="A15" s="184" t="s">
        <v>84</v>
      </c>
      <c r="B15" s="96"/>
      <c r="C15" s="65"/>
      <c r="D15" s="71"/>
      <c r="E15" s="71"/>
      <c r="F15" s="255">
        <f>SUM(F9:F14)</f>
        <v>4716.2699999999995</v>
      </c>
      <c r="G15" s="70"/>
      <c r="H15" s="116"/>
      <c r="I15" s="71"/>
      <c r="J15" s="71"/>
      <c r="K15" s="255">
        <f>SUM(K9:K14)</f>
        <v>3522.5</v>
      </c>
      <c r="L15" s="70"/>
      <c r="M15" s="71"/>
      <c r="N15" s="327">
        <f>SUM(N11:N14)</f>
        <v>4933</v>
      </c>
      <c r="O15" s="71"/>
      <c r="P15" s="255">
        <f>SUM(P9:P14)</f>
        <v>6621.79904</v>
      </c>
      <c r="Q15" s="70"/>
      <c r="R15" s="71"/>
      <c r="S15" s="71"/>
      <c r="T15" s="71"/>
      <c r="U15" s="255">
        <f>SUM(U9:U14)</f>
        <v>3211.5</v>
      </c>
      <c r="V15" s="70"/>
      <c r="W15" s="71"/>
      <c r="X15" s="71"/>
      <c r="Y15" s="71"/>
      <c r="Z15" s="255">
        <f>SUM(Z9:Z14)</f>
        <v>2333.275</v>
      </c>
    </row>
    <row r="16" spans="1:26" ht="32.25" customHeight="1">
      <c r="A16" s="185" t="s">
        <v>71</v>
      </c>
      <c r="B16" s="95"/>
      <c r="C16" s="58"/>
      <c r="D16" s="12"/>
      <c r="E16" s="12"/>
      <c r="F16" s="6" t="s">
        <v>110</v>
      </c>
      <c r="G16" s="11"/>
      <c r="H16" s="86"/>
      <c r="I16" s="12"/>
      <c r="J16" s="12"/>
      <c r="K16" s="6">
        <v>0</v>
      </c>
      <c r="L16" s="11"/>
      <c r="M16" s="12"/>
      <c r="N16" s="12"/>
      <c r="O16" s="12"/>
      <c r="P16" s="6"/>
      <c r="Q16" s="11"/>
      <c r="R16" s="12"/>
      <c r="S16" s="12"/>
      <c r="T16" s="12"/>
      <c r="U16" s="6"/>
      <c r="V16" s="11"/>
      <c r="W16" s="12"/>
      <c r="X16" s="12"/>
      <c r="Y16" s="12"/>
      <c r="Z16" s="6"/>
    </row>
    <row r="17" spans="1:26" s="164" customFormat="1" ht="42" customHeight="1">
      <c r="A17" s="186" t="s">
        <v>12</v>
      </c>
      <c r="B17" s="208"/>
      <c r="C17" s="65"/>
      <c r="D17" s="71"/>
      <c r="E17" s="71"/>
      <c r="F17" s="236"/>
      <c r="G17" s="242"/>
      <c r="H17" s="237"/>
      <c r="I17" s="71"/>
      <c r="J17" s="71"/>
      <c r="K17" s="72"/>
      <c r="L17" s="70"/>
      <c r="M17" s="71"/>
      <c r="N17" s="71"/>
      <c r="O17" s="71"/>
      <c r="P17" s="72"/>
      <c r="Q17" s="70"/>
      <c r="R17" s="71"/>
      <c r="S17" s="71"/>
      <c r="T17" s="71"/>
      <c r="U17" s="72"/>
      <c r="V17" s="70"/>
      <c r="W17" s="71"/>
      <c r="X17" s="71"/>
      <c r="Y17" s="71"/>
      <c r="Z17" s="72"/>
    </row>
    <row r="18" spans="1:26" ht="19.5" customHeight="1">
      <c r="A18" s="187" t="s">
        <v>13</v>
      </c>
      <c r="B18" s="136"/>
      <c r="C18" s="52"/>
      <c r="D18" s="49"/>
      <c r="E18" s="49"/>
      <c r="F18" s="94" t="s">
        <v>72</v>
      </c>
      <c r="G18" s="108"/>
      <c r="H18" s="103">
        <v>13</v>
      </c>
      <c r="I18" s="12"/>
      <c r="J18" s="12">
        <v>42.25</v>
      </c>
      <c r="K18" s="6">
        <f>H18*J18</f>
        <v>549.25</v>
      </c>
      <c r="L18" s="11"/>
      <c r="M18" s="12"/>
      <c r="N18" s="12"/>
      <c r="O18" s="12"/>
      <c r="P18" s="6">
        <f>M18*O18</f>
        <v>0</v>
      </c>
      <c r="Q18" s="11"/>
      <c r="R18" s="12"/>
      <c r="S18" s="12"/>
      <c r="T18" s="12"/>
      <c r="U18" s="21">
        <v>499.2</v>
      </c>
      <c r="V18" s="104"/>
      <c r="W18" s="81"/>
      <c r="X18" s="12"/>
      <c r="Y18" s="12"/>
      <c r="Z18" s="6">
        <v>92</v>
      </c>
    </row>
    <row r="19" spans="1:26" ht="19.5" customHeight="1">
      <c r="A19" s="187" t="s">
        <v>14</v>
      </c>
      <c r="B19" s="136"/>
      <c r="C19" s="52"/>
      <c r="D19" s="49"/>
      <c r="E19" s="49"/>
      <c r="F19" s="94" t="s">
        <v>72</v>
      </c>
      <c r="G19" s="108"/>
      <c r="H19" s="103"/>
      <c r="I19" s="12"/>
      <c r="J19" s="12">
        <v>0</v>
      </c>
      <c r="K19" s="6">
        <f aca="true" t="shared" si="0" ref="K19:K33">H19*J19</f>
        <v>0</v>
      </c>
      <c r="L19" s="11"/>
      <c r="M19" s="12"/>
      <c r="N19" s="12"/>
      <c r="O19" s="12"/>
      <c r="P19" s="6">
        <f aca="true" t="shared" si="1" ref="P19:P33">M19*O19</f>
        <v>0</v>
      </c>
      <c r="Q19" s="11"/>
      <c r="R19" s="12"/>
      <c r="S19" s="12"/>
      <c r="T19" s="12"/>
      <c r="U19" s="21">
        <v>25.35</v>
      </c>
      <c r="V19" s="104"/>
      <c r="W19" s="81"/>
      <c r="X19" s="12"/>
      <c r="Y19" s="12"/>
      <c r="Z19" s="6">
        <v>1.25</v>
      </c>
    </row>
    <row r="20" spans="1:26" ht="106.5" customHeight="1">
      <c r="A20" s="188" t="s">
        <v>15</v>
      </c>
      <c r="B20" s="137">
        <v>0.161</v>
      </c>
      <c r="C20" s="53"/>
      <c r="D20" s="49"/>
      <c r="E20" s="49"/>
      <c r="F20" s="94">
        <v>460.45</v>
      </c>
      <c r="G20" s="352" t="s">
        <v>92</v>
      </c>
      <c r="H20" s="103">
        <v>1</v>
      </c>
      <c r="I20" s="49"/>
      <c r="J20" s="49">
        <v>144.9</v>
      </c>
      <c r="K20" s="353">
        <f t="shared" si="0"/>
        <v>144.9</v>
      </c>
      <c r="L20" s="48"/>
      <c r="M20" s="34">
        <v>13</v>
      </c>
      <c r="N20" s="12"/>
      <c r="O20" s="12">
        <v>6.61</v>
      </c>
      <c r="P20" s="6">
        <f t="shared" si="1"/>
        <v>85.93</v>
      </c>
      <c r="Q20" s="11"/>
      <c r="R20" s="12"/>
      <c r="S20" s="12"/>
      <c r="T20" s="12"/>
      <c r="U20" s="21">
        <v>279.47</v>
      </c>
      <c r="V20" s="131" t="s">
        <v>102</v>
      </c>
      <c r="W20" s="81"/>
      <c r="X20" s="12"/>
      <c r="Y20" s="12"/>
      <c r="Z20" s="44" t="s">
        <v>72</v>
      </c>
    </row>
    <row r="21" spans="1:26" ht="57" customHeight="1">
      <c r="A21" s="188" t="s">
        <v>16</v>
      </c>
      <c r="B21" s="137">
        <v>0.01</v>
      </c>
      <c r="C21" s="53"/>
      <c r="D21" s="49"/>
      <c r="E21" s="49"/>
      <c r="F21" s="94">
        <v>2.86</v>
      </c>
      <c r="G21" s="352">
        <v>0.005</v>
      </c>
      <c r="H21" s="103">
        <v>1</v>
      </c>
      <c r="I21" s="49"/>
      <c r="J21" s="49"/>
      <c r="K21" s="353">
        <f>H21*J21</f>
        <v>0</v>
      </c>
      <c r="L21" s="48"/>
      <c r="M21" s="34">
        <v>13</v>
      </c>
      <c r="N21" s="12"/>
      <c r="O21" s="12">
        <v>0.02</v>
      </c>
      <c r="P21" s="6">
        <f t="shared" si="1"/>
        <v>0.26</v>
      </c>
      <c r="Q21" s="11"/>
      <c r="R21" s="12"/>
      <c r="S21" s="12"/>
      <c r="T21" s="12"/>
      <c r="U21" s="21">
        <v>0.38</v>
      </c>
      <c r="V21" s="104"/>
      <c r="W21" s="81"/>
      <c r="X21" s="12"/>
      <c r="Y21" s="12"/>
      <c r="Z21" s="44">
        <v>2.71</v>
      </c>
    </row>
    <row r="22" spans="1:26" ht="24" customHeight="1">
      <c r="A22" s="187" t="s">
        <v>78</v>
      </c>
      <c r="B22" s="136"/>
      <c r="C22" s="52"/>
      <c r="D22" s="49"/>
      <c r="E22" s="49"/>
      <c r="F22" s="94" t="s">
        <v>72</v>
      </c>
      <c r="G22" s="354" t="s">
        <v>76</v>
      </c>
      <c r="H22" s="103">
        <v>1</v>
      </c>
      <c r="I22" s="12"/>
      <c r="J22" s="12">
        <v>17.66</v>
      </c>
      <c r="K22" s="6">
        <f t="shared" si="0"/>
        <v>17.66</v>
      </c>
      <c r="L22" s="11"/>
      <c r="M22" s="12"/>
      <c r="N22" s="12"/>
      <c r="O22" s="12"/>
      <c r="P22" s="6">
        <f t="shared" si="1"/>
        <v>0</v>
      </c>
      <c r="Q22" s="11" t="s">
        <v>113</v>
      </c>
      <c r="R22" s="12"/>
      <c r="S22" s="12"/>
      <c r="T22" s="13"/>
      <c r="U22" s="21">
        <v>231.22</v>
      </c>
      <c r="V22" s="104"/>
      <c r="W22" s="81"/>
      <c r="X22" s="12"/>
      <c r="Y22" s="13"/>
      <c r="Z22" s="6">
        <v>0</v>
      </c>
    </row>
    <row r="23" spans="1:26" ht="19.5" customHeight="1">
      <c r="A23" s="187" t="s">
        <v>79</v>
      </c>
      <c r="B23" s="136"/>
      <c r="C23" s="52"/>
      <c r="D23" s="49"/>
      <c r="E23" s="49"/>
      <c r="F23" s="94" t="s">
        <v>72</v>
      </c>
      <c r="G23" s="355" t="s">
        <v>95</v>
      </c>
      <c r="H23" s="103">
        <v>1</v>
      </c>
      <c r="I23" s="12"/>
      <c r="J23" s="12">
        <v>10</v>
      </c>
      <c r="K23" s="6">
        <f t="shared" si="0"/>
        <v>10</v>
      </c>
      <c r="L23" s="11"/>
      <c r="M23" s="12"/>
      <c r="N23" s="12"/>
      <c r="O23" s="12"/>
      <c r="P23" s="6">
        <f t="shared" si="1"/>
        <v>0</v>
      </c>
      <c r="Q23" s="11" t="s">
        <v>114</v>
      </c>
      <c r="R23" s="12"/>
      <c r="S23" s="12"/>
      <c r="T23" s="12"/>
      <c r="U23" s="21">
        <v>74.97</v>
      </c>
      <c r="V23" s="104"/>
      <c r="W23" s="81"/>
      <c r="X23" s="12"/>
      <c r="Y23" s="12"/>
      <c r="Z23" s="6">
        <v>0</v>
      </c>
    </row>
    <row r="24" spans="1:26" ht="24" customHeight="1">
      <c r="A24" s="187" t="s">
        <v>78</v>
      </c>
      <c r="B24" s="136"/>
      <c r="C24" s="52"/>
      <c r="D24" s="49"/>
      <c r="E24" s="49"/>
      <c r="F24" s="94" t="s">
        <v>72</v>
      </c>
      <c r="G24" s="108"/>
      <c r="H24" s="103"/>
      <c r="I24" s="12"/>
      <c r="J24" s="12"/>
      <c r="K24" s="6">
        <f t="shared" si="0"/>
        <v>0</v>
      </c>
      <c r="L24" s="11"/>
      <c r="M24" s="12"/>
      <c r="N24" s="12"/>
      <c r="O24" s="12"/>
      <c r="P24" s="6">
        <f t="shared" si="1"/>
        <v>0</v>
      </c>
      <c r="Q24" s="11"/>
      <c r="R24" s="12"/>
      <c r="S24" s="12"/>
      <c r="T24" s="13"/>
      <c r="U24" s="21">
        <v>0</v>
      </c>
      <c r="V24" s="104"/>
      <c r="W24" s="81"/>
      <c r="X24" s="12"/>
      <c r="Y24" s="13"/>
      <c r="Z24" s="6">
        <v>0</v>
      </c>
    </row>
    <row r="25" spans="1:26" ht="19.5" customHeight="1">
      <c r="A25" s="187" t="s">
        <v>78</v>
      </c>
      <c r="B25" s="136"/>
      <c r="C25" s="52"/>
      <c r="D25" s="49"/>
      <c r="E25" s="49"/>
      <c r="F25" s="94" t="s">
        <v>72</v>
      </c>
      <c r="G25" s="108"/>
      <c r="H25" s="103"/>
      <c r="I25" s="12"/>
      <c r="J25" s="12"/>
      <c r="K25" s="6">
        <f t="shared" si="0"/>
        <v>0</v>
      </c>
      <c r="L25" s="11"/>
      <c r="M25" s="12"/>
      <c r="N25" s="12"/>
      <c r="O25" s="12"/>
      <c r="P25" s="6">
        <f t="shared" si="1"/>
        <v>0</v>
      </c>
      <c r="Q25" s="11"/>
      <c r="R25" s="12"/>
      <c r="S25" s="12"/>
      <c r="T25" s="12"/>
      <c r="U25" s="21">
        <v>0</v>
      </c>
      <c r="V25" s="104"/>
      <c r="W25" s="81"/>
      <c r="X25" s="12"/>
      <c r="Y25" s="12"/>
      <c r="Z25" s="6">
        <v>0</v>
      </c>
    </row>
    <row r="26" spans="1:26" ht="19.5" customHeight="1">
      <c r="A26" s="187" t="s">
        <v>17</v>
      </c>
      <c r="B26" s="136"/>
      <c r="C26" s="52"/>
      <c r="D26" s="49"/>
      <c r="E26" s="49"/>
      <c r="F26" s="94" t="s">
        <v>72</v>
      </c>
      <c r="G26" s="108"/>
      <c r="H26" s="103"/>
      <c r="I26" s="12"/>
      <c r="J26" s="12"/>
      <c r="K26" s="6">
        <f t="shared" si="0"/>
        <v>0</v>
      </c>
      <c r="L26" s="11"/>
      <c r="M26" s="12"/>
      <c r="N26" s="12"/>
      <c r="O26" s="12"/>
      <c r="P26" s="6">
        <f t="shared" si="1"/>
        <v>0</v>
      </c>
      <c r="Q26" s="11"/>
      <c r="R26" s="12"/>
      <c r="S26" s="12"/>
      <c r="T26" s="12"/>
      <c r="U26" s="21">
        <v>0</v>
      </c>
      <c r="V26" s="104"/>
      <c r="W26" s="81"/>
      <c r="X26" s="12"/>
      <c r="Y26" s="12"/>
      <c r="Z26" s="6">
        <v>0</v>
      </c>
    </row>
    <row r="27" spans="1:26" ht="19.5" customHeight="1">
      <c r="A27" s="187" t="s">
        <v>18</v>
      </c>
      <c r="B27" s="136">
        <v>0.03</v>
      </c>
      <c r="C27" s="52"/>
      <c r="D27" s="49"/>
      <c r="E27" s="49"/>
      <c r="F27" s="94">
        <v>85.8</v>
      </c>
      <c r="G27" s="108"/>
      <c r="H27" s="103"/>
      <c r="I27" s="12"/>
      <c r="J27" s="12"/>
      <c r="K27" s="6">
        <v>20</v>
      </c>
      <c r="L27" s="11"/>
      <c r="M27" s="12"/>
      <c r="N27" s="12"/>
      <c r="O27" s="12"/>
      <c r="P27" s="6">
        <f t="shared" si="1"/>
        <v>0</v>
      </c>
      <c r="Q27" s="11"/>
      <c r="R27" s="12"/>
      <c r="S27" s="12"/>
      <c r="T27" s="12"/>
      <c r="U27" s="21">
        <v>0</v>
      </c>
      <c r="V27" s="104"/>
      <c r="W27" s="81"/>
      <c r="X27" s="12"/>
      <c r="Y27" s="12"/>
      <c r="Z27" s="6">
        <v>0</v>
      </c>
    </row>
    <row r="28" spans="1:26" ht="42.75" customHeight="1">
      <c r="A28" s="187" t="s">
        <v>19</v>
      </c>
      <c r="B28" s="138" t="s">
        <v>111</v>
      </c>
      <c r="C28" s="52"/>
      <c r="D28" s="49"/>
      <c r="E28" s="49"/>
      <c r="F28" s="94">
        <v>9.36</v>
      </c>
      <c r="G28" s="119"/>
      <c r="H28" s="103"/>
      <c r="I28" s="49"/>
      <c r="J28" s="49"/>
      <c r="K28" s="353">
        <v>0</v>
      </c>
      <c r="L28" s="48"/>
      <c r="M28" s="34">
        <v>13</v>
      </c>
      <c r="N28" s="12"/>
      <c r="O28" s="12">
        <v>0.69</v>
      </c>
      <c r="P28" s="6">
        <f t="shared" si="1"/>
        <v>8.969999999999999</v>
      </c>
      <c r="Q28" s="11"/>
      <c r="R28" s="12"/>
      <c r="S28" s="12"/>
      <c r="T28" s="12"/>
      <c r="U28" s="21">
        <v>168.24</v>
      </c>
      <c r="V28" s="104"/>
      <c r="W28" s="81"/>
      <c r="X28" s="12"/>
      <c r="Y28" s="12"/>
      <c r="Z28" s="6">
        <v>0</v>
      </c>
    </row>
    <row r="29" spans="1:26" ht="19.5" customHeight="1">
      <c r="A29" s="187" t="s">
        <v>20</v>
      </c>
      <c r="B29" s="136"/>
      <c r="C29" s="52"/>
      <c r="D29" s="49"/>
      <c r="E29" s="49"/>
      <c r="F29" s="94">
        <v>143</v>
      </c>
      <c r="G29" s="108"/>
      <c r="H29" s="103"/>
      <c r="I29" s="12"/>
      <c r="J29" s="12"/>
      <c r="K29" s="6">
        <f t="shared" si="0"/>
        <v>0</v>
      </c>
      <c r="L29" s="11"/>
      <c r="M29" s="12">
        <v>13</v>
      </c>
      <c r="N29" s="12"/>
      <c r="O29" s="12">
        <v>9.66</v>
      </c>
      <c r="P29" s="6">
        <f t="shared" si="1"/>
        <v>125.58</v>
      </c>
      <c r="Q29" s="11"/>
      <c r="R29" s="12"/>
      <c r="S29" s="12"/>
      <c r="T29" s="12"/>
      <c r="U29" s="21">
        <v>9.21</v>
      </c>
      <c r="V29" s="104"/>
      <c r="W29" s="81"/>
      <c r="X29" s="12"/>
      <c r="Y29" s="12"/>
      <c r="Z29" s="6">
        <v>0</v>
      </c>
    </row>
    <row r="30" spans="1:26" ht="19.5" customHeight="1">
      <c r="A30" s="187" t="s">
        <v>80</v>
      </c>
      <c r="B30" s="136">
        <v>0.01</v>
      </c>
      <c r="C30" s="52"/>
      <c r="D30" s="49"/>
      <c r="E30" s="49"/>
      <c r="F30" s="94">
        <v>28.6</v>
      </c>
      <c r="G30" s="108"/>
      <c r="H30" s="103"/>
      <c r="I30" s="12"/>
      <c r="J30" s="12"/>
      <c r="K30" s="6">
        <f t="shared" si="0"/>
        <v>0</v>
      </c>
      <c r="L30" s="11"/>
      <c r="M30" s="12"/>
      <c r="N30" s="12"/>
      <c r="O30" s="12"/>
      <c r="P30" s="6">
        <f t="shared" si="1"/>
        <v>0</v>
      </c>
      <c r="Q30" s="11"/>
      <c r="R30" s="12"/>
      <c r="S30" s="12"/>
      <c r="T30" s="12"/>
      <c r="U30" s="21">
        <v>238.13</v>
      </c>
      <c r="V30" s="104"/>
      <c r="W30" s="81"/>
      <c r="X30" s="12"/>
      <c r="Y30" s="12"/>
      <c r="Z30" s="6">
        <v>0</v>
      </c>
    </row>
    <row r="31" spans="1:26" ht="19.5" customHeight="1">
      <c r="A31" s="187" t="s">
        <v>21</v>
      </c>
      <c r="B31" s="136" t="s">
        <v>112</v>
      </c>
      <c r="C31" s="52"/>
      <c r="D31" s="49"/>
      <c r="E31" s="49"/>
      <c r="F31" s="94">
        <v>1.87</v>
      </c>
      <c r="G31" s="108"/>
      <c r="H31" s="103"/>
      <c r="I31" s="12"/>
      <c r="J31" s="12"/>
      <c r="K31" s="6">
        <f t="shared" si="0"/>
        <v>0</v>
      </c>
      <c r="L31" s="11"/>
      <c r="M31" s="12"/>
      <c r="N31" s="12"/>
      <c r="O31" s="12"/>
      <c r="P31" s="6">
        <f t="shared" si="1"/>
        <v>0</v>
      </c>
      <c r="Q31" s="11"/>
      <c r="R31" s="12"/>
      <c r="S31" s="12"/>
      <c r="T31" s="12"/>
      <c r="U31" s="21">
        <v>0</v>
      </c>
      <c r="V31" s="104"/>
      <c r="W31" s="81"/>
      <c r="X31" s="12"/>
      <c r="Y31" s="12"/>
      <c r="Z31" s="6">
        <v>0</v>
      </c>
    </row>
    <row r="32" spans="1:26" ht="19.5" customHeight="1">
      <c r="A32" s="187" t="s">
        <v>21</v>
      </c>
      <c r="B32" s="136"/>
      <c r="C32" s="52"/>
      <c r="D32" s="49"/>
      <c r="E32" s="49"/>
      <c r="F32" s="94" t="s">
        <v>72</v>
      </c>
      <c r="G32" s="108"/>
      <c r="H32" s="103"/>
      <c r="I32" s="12"/>
      <c r="J32" s="12"/>
      <c r="K32" s="6">
        <f t="shared" si="0"/>
        <v>0</v>
      </c>
      <c r="L32" s="11"/>
      <c r="M32" s="12"/>
      <c r="N32" s="12"/>
      <c r="O32" s="12"/>
      <c r="P32" s="6">
        <f t="shared" si="1"/>
        <v>0</v>
      </c>
      <c r="Q32" s="11"/>
      <c r="R32" s="12"/>
      <c r="S32" s="12"/>
      <c r="T32" s="12"/>
      <c r="U32" s="21">
        <v>0</v>
      </c>
      <c r="V32" s="104"/>
      <c r="W32" s="81"/>
      <c r="X32" s="12"/>
      <c r="Y32" s="12"/>
      <c r="Z32" s="6">
        <v>0</v>
      </c>
    </row>
    <row r="33" spans="1:26" ht="19.5" customHeight="1">
      <c r="A33" s="187" t="s">
        <v>21</v>
      </c>
      <c r="B33" s="136"/>
      <c r="C33" s="52"/>
      <c r="D33" s="12"/>
      <c r="E33" s="12"/>
      <c r="F33" s="21" t="s">
        <v>72</v>
      </c>
      <c r="G33" s="104"/>
      <c r="H33" s="86"/>
      <c r="I33" s="12"/>
      <c r="J33" s="12"/>
      <c r="K33" s="6">
        <f t="shared" si="0"/>
        <v>0</v>
      </c>
      <c r="L33" s="11"/>
      <c r="M33" s="12"/>
      <c r="N33" s="12"/>
      <c r="O33" s="12"/>
      <c r="P33" s="6">
        <f t="shared" si="1"/>
        <v>0</v>
      </c>
      <c r="Q33" s="11"/>
      <c r="R33" s="12"/>
      <c r="S33" s="12"/>
      <c r="T33" s="12"/>
      <c r="U33" s="21">
        <v>0</v>
      </c>
      <c r="V33" s="104"/>
      <c r="W33" s="81"/>
      <c r="X33" s="12"/>
      <c r="Y33" s="12"/>
      <c r="Z33" s="6">
        <v>0</v>
      </c>
    </row>
    <row r="34" spans="1:26" ht="19.5" customHeight="1">
      <c r="A34" s="189" t="s">
        <v>22</v>
      </c>
      <c r="B34" s="139"/>
      <c r="C34" s="66"/>
      <c r="D34" s="71"/>
      <c r="E34" s="71"/>
      <c r="F34" s="256">
        <f>SUM(F20:F33)</f>
        <v>731.94</v>
      </c>
      <c r="G34" s="109"/>
      <c r="H34" s="116">
        <f>SUM(H20:H33)</f>
        <v>4</v>
      </c>
      <c r="I34" s="71"/>
      <c r="J34" s="71"/>
      <c r="K34" s="72">
        <f>SUM(K18:K33)</f>
        <v>741.81</v>
      </c>
      <c r="L34" s="70"/>
      <c r="M34" s="71"/>
      <c r="N34" s="71"/>
      <c r="O34" s="71"/>
      <c r="P34" s="255">
        <f>SUM(P18:P33)</f>
        <v>220.74</v>
      </c>
      <c r="Q34" s="70"/>
      <c r="R34" s="71"/>
      <c r="S34" s="71"/>
      <c r="T34" s="71"/>
      <c r="U34" s="256">
        <f>SUM(U18:U33)</f>
        <v>1526.17</v>
      </c>
      <c r="V34" s="109"/>
      <c r="W34" s="85"/>
      <c r="X34" s="71"/>
      <c r="Y34" s="71"/>
      <c r="Z34" s="255">
        <f>SUM(Z18:Z33)</f>
        <v>95.96</v>
      </c>
    </row>
    <row r="35" spans="1:26" ht="19.5" customHeight="1">
      <c r="A35" s="190"/>
      <c r="B35" s="140"/>
      <c r="C35" s="59"/>
      <c r="D35" s="12"/>
      <c r="E35" s="12"/>
      <c r="F35" s="21"/>
      <c r="G35" s="104"/>
      <c r="H35" s="86"/>
      <c r="I35" s="12"/>
      <c r="J35" s="12"/>
      <c r="K35" s="6"/>
      <c r="L35" s="11"/>
      <c r="M35" s="12"/>
      <c r="N35" s="12"/>
      <c r="O35" s="12"/>
      <c r="P35" s="6"/>
      <c r="Q35" s="11"/>
      <c r="R35" s="12"/>
      <c r="S35" s="12"/>
      <c r="T35" s="12"/>
      <c r="U35" s="21"/>
      <c r="V35" s="104"/>
      <c r="W35" s="81"/>
      <c r="X35" s="12"/>
      <c r="Y35" s="12"/>
      <c r="Z35" s="6"/>
    </row>
    <row r="36" spans="1:26" ht="19.5" customHeight="1">
      <c r="A36" s="263" t="s">
        <v>23</v>
      </c>
      <c r="B36" s="139"/>
      <c r="C36" s="66"/>
      <c r="D36" s="71"/>
      <c r="E36" s="71"/>
      <c r="F36" s="342">
        <f>F15+F34</f>
        <v>5448.209999999999</v>
      </c>
      <c r="G36" s="109"/>
      <c r="H36" s="116"/>
      <c r="I36" s="71"/>
      <c r="J36" s="71"/>
      <c r="K36" s="301">
        <f>K15+K34</f>
        <v>4264.3099999999995</v>
      </c>
      <c r="L36" s="70"/>
      <c r="M36" s="71"/>
      <c r="N36" s="71"/>
      <c r="O36" s="71"/>
      <c r="P36" s="301">
        <f>P15+P34</f>
        <v>6842.53904</v>
      </c>
      <c r="Q36" s="70"/>
      <c r="R36" s="71"/>
      <c r="S36" s="71"/>
      <c r="T36" s="71"/>
      <c r="U36" s="342">
        <f>U15+U34</f>
        <v>4737.67</v>
      </c>
      <c r="V36" s="109"/>
      <c r="W36" s="85"/>
      <c r="X36" s="71"/>
      <c r="Y36" s="71"/>
      <c r="Z36" s="301">
        <f>Z15+Z34</f>
        <v>2429.235</v>
      </c>
    </row>
    <row r="37" spans="1:26" s="14" customFormat="1" ht="23.25" customHeight="1">
      <c r="A37" s="191"/>
      <c r="B37" s="343"/>
      <c r="C37" s="331"/>
      <c r="D37" s="332"/>
      <c r="E37" s="333"/>
      <c r="F37" s="344"/>
      <c r="G37" s="356"/>
      <c r="H37" s="334"/>
      <c r="I37" s="333"/>
      <c r="J37" s="333"/>
      <c r="K37" s="344"/>
      <c r="L37" s="356"/>
      <c r="M37" s="333"/>
      <c r="N37" s="332"/>
      <c r="O37" s="332"/>
      <c r="P37" s="363"/>
      <c r="Q37" s="369"/>
      <c r="R37" s="332"/>
      <c r="S37" s="332"/>
      <c r="T37" s="332"/>
      <c r="U37" s="363"/>
      <c r="V37" s="369"/>
      <c r="W37" s="332"/>
      <c r="X37" s="332"/>
      <c r="Y37" s="332"/>
      <c r="Z37" s="363"/>
    </row>
    <row r="38" spans="1:26" ht="14.25" hidden="1">
      <c r="A38" s="185" t="s">
        <v>24</v>
      </c>
      <c r="B38" s="345"/>
      <c r="C38" s="22"/>
      <c r="D38" s="22"/>
      <c r="E38" s="22"/>
      <c r="F38" s="346"/>
      <c r="G38" s="39"/>
      <c r="H38" s="84"/>
      <c r="I38" s="115"/>
      <c r="J38" s="115"/>
      <c r="K38" s="346"/>
      <c r="L38" s="39"/>
      <c r="M38" s="87"/>
      <c r="N38" s="22"/>
      <c r="O38" s="22"/>
      <c r="P38" s="25"/>
      <c r="Q38" s="37"/>
      <c r="R38" s="56"/>
      <c r="S38" s="22"/>
      <c r="T38" s="22"/>
      <c r="U38" s="6"/>
      <c r="V38" s="11"/>
      <c r="W38" s="12"/>
      <c r="X38" s="22"/>
      <c r="Y38" s="22"/>
      <c r="Z38" s="26"/>
    </row>
    <row r="39" spans="1:26" ht="35.25" customHeight="1">
      <c r="A39" s="192" t="s">
        <v>25</v>
      </c>
      <c r="B39" s="97"/>
      <c r="C39" s="57"/>
      <c r="D39" s="166"/>
      <c r="E39" s="200">
        <v>1.99</v>
      </c>
      <c r="F39" s="21">
        <f>C39*E39</f>
        <v>0</v>
      </c>
      <c r="G39" s="148"/>
      <c r="H39" s="145"/>
      <c r="I39" s="28"/>
      <c r="J39" s="28"/>
      <c r="K39" s="357" t="s">
        <v>107</v>
      </c>
      <c r="L39" s="321"/>
      <c r="M39" s="87">
        <v>5</v>
      </c>
      <c r="N39" s="28"/>
      <c r="O39" s="81">
        <v>0.6</v>
      </c>
      <c r="P39" s="21">
        <f>M39*O39</f>
        <v>3</v>
      </c>
      <c r="Q39" s="104"/>
      <c r="R39" s="169">
        <v>5</v>
      </c>
      <c r="S39" s="28"/>
      <c r="T39" s="152">
        <v>0.75</v>
      </c>
      <c r="U39" s="21">
        <f>R39*T39</f>
        <v>3.75</v>
      </c>
      <c r="V39" s="158"/>
      <c r="W39" s="56">
        <v>5</v>
      </c>
      <c r="X39" s="22"/>
      <c r="Y39" s="56">
        <v>1.25</v>
      </c>
      <c r="Z39" s="170">
        <f>Y39*W39</f>
        <v>6.25</v>
      </c>
    </row>
    <row r="40" spans="1:26" ht="25.5">
      <c r="A40" s="192" t="s">
        <v>26</v>
      </c>
      <c r="B40" s="97"/>
      <c r="C40" s="57"/>
      <c r="D40" s="165"/>
      <c r="E40" s="200">
        <v>1.99</v>
      </c>
      <c r="F40" s="21">
        <f>C40*E40</f>
        <v>0</v>
      </c>
      <c r="G40" s="148"/>
      <c r="H40" s="145"/>
      <c r="I40" s="22"/>
      <c r="J40" s="22"/>
      <c r="K40" s="357" t="s">
        <v>107</v>
      </c>
      <c r="L40" s="322"/>
      <c r="M40" s="87">
        <v>1</v>
      </c>
      <c r="N40" s="22"/>
      <c r="O40" s="81">
        <v>0.6</v>
      </c>
      <c r="P40" s="364">
        <f>M40*O40</f>
        <v>0.6</v>
      </c>
      <c r="Q40" s="104"/>
      <c r="R40" s="169">
        <v>1</v>
      </c>
      <c r="S40" s="22"/>
      <c r="T40" s="86">
        <v>0.75</v>
      </c>
      <c r="U40" s="21">
        <f>R40*T40</f>
        <v>0.75</v>
      </c>
      <c r="V40" s="37"/>
      <c r="W40" s="56">
        <v>1</v>
      </c>
      <c r="X40" s="22"/>
      <c r="Y40" s="56">
        <v>1.25</v>
      </c>
      <c r="Z40" s="170">
        <f>Y40*W40</f>
        <v>1.25</v>
      </c>
    </row>
    <row r="41" spans="1:26" ht="12.75">
      <c r="A41" s="192" t="s">
        <v>27</v>
      </c>
      <c r="B41" s="97"/>
      <c r="C41" s="52"/>
      <c r="D41" s="115"/>
      <c r="E41" s="201">
        <v>0</v>
      </c>
      <c r="F41" s="21">
        <f>F41*C41</f>
        <v>0</v>
      </c>
      <c r="G41" s="148"/>
      <c r="H41" s="145"/>
      <c r="I41" s="22"/>
      <c r="J41" s="22"/>
      <c r="K41" s="346"/>
      <c r="L41" s="39"/>
      <c r="M41" s="87"/>
      <c r="N41" s="22"/>
      <c r="O41" s="81">
        <v>0</v>
      </c>
      <c r="P41" s="21"/>
      <c r="Q41" s="104"/>
      <c r="R41" s="153"/>
      <c r="S41" s="22"/>
      <c r="T41" s="86"/>
      <c r="U41" s="21"/>
      <c r="V41" s="37"/>
      <c r="W41" s="56"/>
      <c r="X41" s="22"/>
      <c r="Y41" s="56">
        <v>1.25</v>
      </c>
      <c r="Z41" s="170">
        <v>1.25</v>
      </c>
    </row>
    <row r="42" spans="1:26" s="164" customFormat="1" ht="12.75">
      <c r="A42" s="193" t="s">
        <v>105</v>
      </c>
      <c r="B42" s="98"/>
      <c r="C42" s="75"/>
      <c r="D42" s="126"/>
      <c r="E42" s="202"/>
      <c r="F42" s="256">
        <v>11.94</v>
      </c>
      <c r="G42" s="110"/>
      <c r="H42" s="146"/>
      <c r="I42" s="126"/>
      <c r="J42" s="126"/>
      <c r="K42" s="256">
        <v>0</v>
      </c>
      <c r="L42" s="151"/>
      <c r="M42" s="127"/>
      <c r="N42" s="126"/>
      <c r="O42" s="85"/>
      <c r="P42" s="256">
        <f>SUM(P39:P41)</f>
        <v>3.6</v>
      </c>
      <c r="Q42" s="109"/>
      <c r="R42" s="168"/>
      <c r="S42" s="126"/>
      <c r="T42" s="116"/>
      <c r="U42" s="256">
        <f>SUM(U39:U41)</f>
        <v>4.5</v>
      </c>
      <c r="V42" s="151"/>
      <c r="W42" s="127"/>
      <c r="X42" s="126"/>
      <c r="Y42" s="127"/>
      <c r="Z42" s="287">
        <f>SUM(Z39:Z41)</f>
        <v>8.75</v>
      </c>
    </row>
    <row r="43" spans="1:26" s="164" customFormat="1" ht="28.5">
      <c r="A43" s="239" t="s">
        <v>28</v>
      </c>
      <c r="B43" s="240"/>
      <c r="C43" s="241"/>
      <c r="D43" s="126"/>
      <c r="E43" s="202"/>
      <c r="F43" s="99"/>
      <c r="G43" s="110"/>
      <c r="H43" s="146"/>
      <c r="I43" s="126"/>
      <c r="J43" s="126"/>
      <c r="K43" s="358"/>
      <c r="L43" s="151"/>
      <c r="M43" s="127"/>
      <c r="N43" s="126"/>
      <c r="O43" s="85"/>
      <c r="P43" s="99"/>
      <c r="Q43" s="109"/>
      <c r="R43" s="168"/>
      <c r="S43" s="126"/>
      <c r="T43" s="116"/>
      <c r="U43" s="358"/>
      <c r="V43" s="151"/>
      <c r="W43" s="127"/>
      <c r="X43" s="126"/>
      <c r="Y43" s="127"/>
      <c r="Z43" s="213"/>
    </row>
    <row r="44" spans="1:26" ht="12.75">
      <c r="A44" s="192" t="s">
        <v>29</v>
      </c>
      <c r="B44" s="97"/>
      <c r="C44" s="52"/>
      <c r="D44" s="22"/>
      <c r="E44" s="203"/>
      <c r="F44" s="21" t="s">
        <v>72</v>
      </c>
      <c r="G44" s="149"/>
      <c r="H44" s="147"/>
      <c r="I44" s="22"/>
      <c r="J44" s="22"/>
      <c r="K44" s="346"/>
      <c r="L44" s="39"/>
      <c r="M44" s="87"/>
      <c r="N44" s="22"/>
      <c r="O44" s="81">
        <v>0.03</v>
      </c>
      <c r="P44" s="21"/>
      <c r="Q44" s="104"/>
      <c r="R44" s="238"/>
      <c r="S44" s="22"/>
      <c r="T44" s="153">
        <v>0</v>
      </c>
      <c r="U44" s="21"/>
      <c r="V44" s="159"/>
      <c r="W44" s="238"/>
      <c r="X44" s="22"/>
      <c r="Y44" s="56">
        <v>0.02</v>
      </c>
      <c r="Z44" s="170"/>
    </row>
    <row r="45" spans="1:26" ht="12.75">
      <c r="A45" s="192" t="s">
        <v>30</v>
      </c>
      <c r="B45" s="97"/>
      <c r="C45" s="52"/>
      <c r="D45" s="22"/>
      <c r="E45" s="203"/>
      <c r="F45" s="21" t="s">
        <v>72</v>
      </c>
      <c r="G45" s="149"/>
      <c r="H45" s="147"/>
      <c r="I45" s="22"/>
      <c r="J45" s="22"/>
      <c r="K45" s="346"/>
      <c r="L45" s="39"/>
      <c r="M45" s="87"/>
      <c r="N45" s="22"/>
      <c r="O45" s="81">
        <v>0.03</v>
      </c>
      <c r="P45" s="21"/>
      <c r="Q45" s="104"/>
      <c r="R45" s="238"/>
      <c r="S45" s="22"/>
      <c r="T45" s="153">
        <v>0</v>
      </c>
      <c r="U45" s="21"/>
      <c r="V45" s="159"/>
      <c r="W45" s="238"/>
      <c r="X45" s="22"/>
      <c r="Y45" s="56">
        <v>0.02</v>
      </c>
      <c r="Z45" s="170"/>
    </row>
    <row r="46" spans="1:26" ht="12.75">
      <c r="A46" s="192" t="s">
        <v>31</v>
      </c>
      <c r="B46" s="97"/>
      <c r="C46" s="238">
        <v>2000</v>
      </c>
      <c r="D46" s="22"/>
      <c r="E46" s="201">
        <v>0.032</v>
      </c>
      <c r="F46" s="21">
        <f>C46*E46</f>
        <v>64</v>
      </c>
      <c r="G46" s="11">
        <v>8000</v>
      </c>
      <c r="H46" s="145"/>
      <c r="I46" s="22"/>
      <c r="J46" s="22"/>
      <c r="K46" s="346"/>
      <c r="L46" s="39"/>
      <c r="M46" s="87"/>
      <c r="N46" s="22"/>
      <c r="O46" s="81">
        <v>0.03</v>
      </c>
      <c r="P46" s="21"/>
      <c r="Q46" s="104"/>
      <c r="R46" s="238">
        <v>2000</v>
      </c>
      <c r="S46" s="22"/>
      <c r="T46" s="153">
        <v>0</v>
      </c>
      <c r="U46" s="21">
        <f>R46*T46</f>
        <v>0</v>
      </c>
      <c r="V46" s="159"/>
      <c r="W46" s="238">
        <v>2000</v>
      </c>
      <c r="X46" s="22"/>
      <c r="Y46" s="56">
        <v>0.03</v>
      </c>
      <c r="Z46" s="170">
        <f>W46*Y46</f>
        <v>60</v>
      </c>
    </row>
    <row r="47" spans="1:26" ht="12.75">
      <c r="A47" s="192" t="s">
        <v>32</v>
      </c>
      <c r="B47" s="97"/>
      <c r="C47" s="238">
        <v>7000</v>
      </c>
      <c r="D47" s="22"/>
      <c r="E47" s="201">
        <v>0.032</v>
      </c>
      <c r="F47" s="21">
        <f aca="true" t="shared" si="2" ref="F47:F57">C47*E47</f>
        <v>224</v>
      </c>
      <c r="G47" s="11">
        <v>50000</v>
      </c>
      <c r="H47" s="145"/>
      <c r="I47" s="22"/>
      <c r="J47" s="22"/>
      <c r="K47" s="346"/>
      <c r="L47" s="39"/>
      <c r="M47" s="87"/>
      <c r="N47" s="22"/>
      <c r="O47" s="81">
        <v>0.03</v>
      </c>
      <c r="P47" s="21"/>
      <c r="Q47" s="104"/>
      <c r="R47" s="238">
        <v>7000</v>
      </c>
      <c r="S47" s="22"/>
      <c r="T47" s="153">
        <v>0.018</v>
      </c>
      <c r="U47" s="21">
        <f aca="true" t="shared" si="3" ref="U47:U57">R47*T47</f>
        <v>125.99999999999999</v>
      </c>
      <c r="V47" s="159"/>
      <c r="W47" s="238">
        <v>7000</v>
      </c>
      <c r="X47" s="22"/>
      <c r="Y47" s="56">
        <v>0.03</v>
      </c>
      <c r="Z47" s="170">
        <f aca="true" t="shared" si="4" ref="Z47:Z57">W47*Y47</f>
        <v>210</v>
      </c>
    </row>
    <row r="48" spans="1:26" ht="12.75">
      <c r="A48" s="192" t="s">
        <v>33</v>
      </c>
      <c r="B48" s="97"/>
      <c r="C48" s="238">
        <v>41000</v>
      </c>
      <c r="D48" s="22"/>
      <c r="E48" s="201">
        <v>0.023</v>
      </c>
      <c r="F48" s="21">
        <f t="shared" si="2"/>
        <v>943</v>
      </c>
      <c r="G48" s="148"/>
      <c r="H48" s="145"/>
      <c r="I48" s="22"/>
      <c r="J48" s="22"/>
      <c r="K48" s="346"/>
      <c r="L48" s="39"/>
      <c r="M48" s="87"/>
      <c r="N48" s="22"/>
      <c r="O48" s="81">
        <v>0.02</v>
      </c>
      <c r="P48" s="21"/>
      <c r="Q48" s="104"/>
      <c r="R48" s="238">
        <v>41000</v>
      </c>
      <c r="S48" s="22"/>
      <c r="T48" s="153">
        <v>0.018</v>
      </c>
      <c r="U48" s="21">
        <f t="shared" si="3"/>
        <v>738</v>
      </c>
      <c r="V48" s="159"/>
      <c r="W48" s="238">
        <v>41000</v>
      </c>
      <c r="X48" s="22"/>
      <c r="Y48" s="56">
        <v>0.03</v>
      </c>
      <c r="Z48" s="170">
        <f t="shared" si="4"/>
        <v>1230</v>
      </c>
    </row>
    <row r="49" spans="1:26" s="164" customFormat="1" ht="12.75">
      <c r="A49" s="193" t="s">
        <v>34</v>
      </c>
      <c r="B49" s="98"/>
      <c r="C49" s="75"/>
      <c r="D49" s="126"/>
      <c r="E49" s="202"/>
      <c r="F49" s="99"/>
      <c r="G49" s="110"/>
      <c r="H49" s="146"/>
      <c r="I49" s="126"/>
      <c r="J49" s="126"/>
      <c r="K49" s="358"/>
      <c r="L49" s="151"/>
      <c r="M49" s="127"/>
      <c r="N49" s="126"/>
      <c r="O49" s="85"/>
      <c r="P49" s="99"/>
      <c r="Q49" s="109"/>
      <c r="R49" s="75"/>
      <c r="S49" s="126"/>
      <c r="T49" s="168"/>
      <c r="U49" s="99">
        <f t="shared" si="3"/>
        <v>0</v>
      </c>
      <c r="V49" s="254"/>
      <c r="W49" s="75"/>
      <c r="X49" s="126"/>
      <c r="Y49" s="127"/>
      <c r="Z49" s="171">
        <f t="shared" si="4"/>
        <v>0</v>
      </c>
    </row>
    <row r="50" spans="1:26" ht="12.75">
      <c r="A50" s="192" t="s">
        <v>35</v>
      </c>
      <c r="B50" s="97"/>
      <c r="C50" s="52">
        <v>250</v>
      </c>
      <c r="D50" s="22"/>
      <c r="E50" s="203">
        <v>0.023</v>
      </c>
      <c r="F50" s="21">
        <f t="shared" si="2"/>
        <v>5.75</v>
      </c>
      <c r="G50" s="149"/>
      <c r="H50" s="147"/>
      <c r="I50" s="22"/>
      <c r="J50" s="22"/>
      <c r="K50" s="346"/>
      <c r="L50" s="39"/>
      <c r="M50" s="87"/>
      <c r="N50" s="22"/>
      <c r="O50" s="88">
        <v>0.02</v>
      </c>
      <c r="P50" s="21"/>
      <c r="Q50" s="133"/>
      <c r="R50" s="52">
        <v>250</v>
      </c>
      <c r="S50" s="22"/>
      <c r="T50" s="153">
        <v>0.11</v>
      </c>
      <c r="U50" s="21">
        <f t="shared" si="3"/>
        <v>27.5</v>
      </c>
      <c r="V50" s="11"/>
      <c r="W50" s="52">
        <v>250</v>
      </c>
      <c r="X50" s="22"/>
      <c r="Y50" s="56">
        <v>0.02</v>
      </c>
      <c r="Z50" s="170">
        <f t="shared" si="4"/>
        <v>5</v>
      </c>
    </row>
    <row r="51" spans="1:26" ht="12.75">
      <c r="A51" s="192" t="s">
        <v>36</v>
      </c>
      <c r="B51" s="97"/>
      <c r="C51" s="52">
        <v>400</v>
      </c>
      <c r="D51" s="22"/>
      <c r="E51" s="203">
        <v>0.023</v>
      </c>
      <c r="F51" s="21">
        <f t="shared" si="2"/>
        <v>9.2</v>
      </c>
      <c r="G51" s="149"/>
      <c r="H51" s="147"/>
      <c r="I51" s="22"/>
      <c r="J51" s="22"/>
      <c r="K51" s="346"/>
      <c r="L51" s="39"/>
      <c r="M51" s="87"/>
      <c r="N51" s="22"/>
      <c r="O51" s="88">
        <v>0.051</v>
      </c>
      <c r="P51" s="21"/>
      <c r="Q51" s="133"/>
      <c r="R51" s="52">
        <v>400</v>
      </c>
      <c r="S51" s="22"/>
      <c r="T51" s="153">
        <v>0.09</v>
      </c>
      <c r="U51" s="21">
        <f t="shared" si="3"/>
        <v>36</v>
      </c>
      <c r="V51" s="11"/>
      <c r="W51" s="52">
        <v>400</v>
      </c>
      <c r="X51" s="22"/>
      <c r="Y51" s="56">
        <v>0.02</v>
      </c>
      <c r="Z51" s="170">
        <f t="shared" si="4"/>
        <v>8</v>
      </c>
    </row>
    <row r="52" spans="1:26" ht="12.75">
      <c r="A52" s="192" t="s">
        <v>37</v>
      </c>
      <c r="B52" s="97"/>
      <c r="C52" s="52">
        <v>60</v>
      </c>
      <c r="D52" s="22"/>
      <c r="E52" s="203">
        <v>0.023</v>
      </c>
      <c r="F52" s="21">
        <f t="shared" si="2"/>
        <v>1.38</v>
      </c>
      <c r="G52" s="149"/>
      <c r="H52" s="147"/>
      <c r="I52" s="22"/>
      <c r="J52" s="22">
        <v>0.21</v>
      </c>
      <c r="K52" s="346"/>
      <c r="L52" s="39"/>
      <c r="M52" s="87"/>
      <c r="N52" s="22"/>
      <c r="O52" s="88">
        <v>0.11</v>
      </c>
      <c r="P52" s="21"/>
      <c r="Q52" s="133"/>
      <c r="R52" s="52">
        <v>60</v>
      </c>
      <c r="S52" s="22"/>
      <c r="T52" s="153">
        <v>0.3</v>
      </c>
      <c r="U52" s="21">
        <f t="shared" si="3"/>
        <v>18</v>
      </c>
      <c r="V52" s="11"/>
      <c r="W52" s="52">
        <v>60</v>
      </c>
      <c r="X52" s="22"/>
      <c r="Y52" s="56">
        <v>0.02</v>
      </c>
      <c r="Z52" s="170">
        <f t="shared" si="4"/>
        <v>1.2</v>
      </c>
    </row>
    <row r="53" spans="1:26" ht="12.75">
      <c r="A53" s="192" t="s">
        <v>38</v>
      </c>
      <c r="B53" s="97"/>
      <c r="C53" s="52">
        <v>20</v>
      </c>
      <c r="D53" s="22"/>
      <c r="E53" s="203">
        <v>0.023</v>
      </c>
      <c r="F53" s="21">
        <f t="shared" si="2"/>
        <v>0.45999999999999996</v>
      </c>
      <c r="G53" s="149"/>
      <c r="H53" s="147"/>
      <c r="I53" s="22"/>
      <c r="J53" s="22"/>
      <c r="K53" s="346"/>
      <c r="L53" s="39"/>
      <c r="M53" s="87"/>
      <c r="N53" s="22"/>
      <c r="O53" s="88">
        <v>0.02</v>
      </c>
      <c r="P53" s="21"/>
      <c r="Q53" s="133"/>
      <c r="R53" s="52">
        <v>20</v>
      </c>
      <c r="S53" s="22"/>
      <c r="T53" s="153">
        <v>0.24</v>
      </c>
      <c r="U53" s="21">
        <f t="shared" si="3"/>
        <v>4.8</v>
      </c>
      <c r="V53" s="11"/>
      <c r="W53" s="52">
        <v>20</v>
      </c>
      <c r="X53" s="22"/>
      <c r="Y53" s="56">
        <v>0.0095</v>
      </c>
      <c r="Z53" s="170">
        <f t="shared" si="4"/>
        <v>0.19</v>
      </c>
    </row>
    <row r="54" spans="1:26" ht="12.75">
      <c r="A54" s="192" t="s">
        <v>39</v>
      </c>
      <c r="B54" s="97"/>
      <c r="C54" s="52">
        <v>800</v>
      </c>
      <c r="D54" s="22"/>
      <c r="E54" s="203">
        <v>0.023</v>
      </c>
      <c r="F54" s="21">
        <f t="shared" si="2"/>
        <v>18.4</v>
      </c>
      <c r="G54" s="149"/>
      <c r="H54" s="147"/>
      <c r="I54" s="22"/>
      <c r="J54" s="22"/>
      <c r="K54" s="346"/>
      <c r="L54" s="39"/>
      <c r="M54" s="87"/>
      <c r="N54" s="22"/>
      <c r="O54" s="88">
        <v>0.11</v>
      </c>
      <c r="P54" s="21"/>
      <c r="Q54" s="133"/>
      <c r="R54" s="52">
        <v>800</v>
      </c>
      <c r="S54" s="22"/>
      <c r="T54" s="153">
        <v>0.06</v>
      </c>
      <c r="U54" s="21">
        <f t="shared" si="3"/>
        <v>48</v>
      </c>
      <c r="V54" s="11"/>
      <c r="W54" s="52">
        <v>800</v>
      </c>
      <c r="X54" s="22"/>
      <c r="Y54" s="56">
        <v>0.0095</v>
      </c>
      <c r="Z54" s="170">
        <f t="shared" si="4"/>
        <v>7.6</v>
      </c>
    </row>
    <row r="55" spans="1:26" ht="12.75">
      <c r="A55" s="192" t="s">
        <v>40</v>
      </c>
      <c r="B55" s="97"/>
      <c r="C55" s="52">
        <v>100</v>
      </c>
      <c r="D55" s="22"/>
      <c r="E55" s="203">
        <v>0.023</v>
      </c>
      <c r="F55" s="21">
        <f t="shared" si="2"/>
        <v>2.3</v>
      </c>
      <c r="G55" s="149"/>
      <c r="H55" s="147"/>
      <c r="I55" s="22"/>
      <c r="J55" s="22">
        <v>0.52</v>
      </c>
      <c r="K55" s="346"/>
      <c r="L55" s="39"/>
      <c r="M55" s="87"/>
      <c r="N55" s="22"/>
      <c r="O55" s="88">
        <v>0.02</v>
      </c>
      <c r="P55" s="21"/>
      <c r="Q55" s="133"/>
      <c r="R55" s="52">
        <v>100</v>
      </c>
      <c r="S55" s="22"/>
      <c r="T55" s="153">
        <v>0.47</v>
      </c>
      <c r="U55" s="21">
        <f t="shared" si="3"/>
        <v>47</v>
      </c>
      <c r="V55" s="11"/>
      <c r="W55" s="52">
        <v>100</v>
      </c>
      <c r="X55" s="22"/>
      <c r="Y55" s="56">
        <v>0.03</v>
      </c>
      <c r="Z55" s="170">
        <f t="shared" si="4"/>
        <v>3</v>
      </c>
    </row>
    <row r="56" spans="1:26" ht="12.75">
      <c r="A56" s="192" t="s">
        <v>41</v>
      </c>
      <c r="B56" s="97"/>
      <c r="C56" s="52">
        <v>10</v>
      </c>
      <c r="D56" s="22"/>
      <c r="E56" s="203">
        <v>0.023</v>
      </c>
      <c r="F56" s="21">
        <f t="shared" si="2"/>
        <v>0.22999999999999998</v>
      </c>
      <c r="G56" s="149"/>
      <c r="H56" s="147"/>
      <c r="I56" s="22"/>
      <c r="J56" s="22"/>
      <c r="K56" s="346"/>
      <c r="L56" s="39"/>
      <c r="M56" s="87"/>
      <c r="N56" s="22"/>
      <c r="O56" s="88">
        <v>0.02</v>
      </c>
      <c r="P56" s="21"/>
      <c r="Q56" s="133"/>
      <c r="R56" s="52">
        <v>10</v>
      </c>
      <c r="S56" s="22"/>
      <c r="T56" s="153">
        <v>0.17</v>
      </c>
      <c r="U56" s="21">
        <f t="shared" si="3"/>
        <v>1.7000000000000002</v>
      </c>
      <c r="V56" s="11"/>
      <c r="W56" s="52">
        <v>10</v>
      </c>
      <c r="X56" s="22"/>
      <c r="Y56" s="56">
        <v>0.0095</v>
      </c>
      <c r="Z56" s="170">
        <f t="shared" si="4"/>
        <v>0.095</v>
      </c>
    </row>
    <row r="57" spans="1:26" ht="12.75">
      <c r="A57" s="192" t="s">
        <v>42</v>
      </c>
      <c r="B57" s="97"/>
      <c r="C57" s="52">
        <v>50</v>
      </c>
      <c r="D57" s="22"/>
      <c r="E57" s="203">
        <v>0.023</v>
      </c>
      <c r="F57" s="21">
        <f t="shared" si="2"/>
        <v>1.15</v>
      </c>
      <c r="G57" s="149"/>
      <c r="H57" s="147"/>
      <c r="I57" s="22"/>
      <c r="J57" s="22"/>
      <c r="K57" s="346"/>
      <c r="L57" s="39"/>
      <c r="M57" s="87"/>
      <c r="N57" s="22"/>
      <c r="O57" s="88"/>
      <c r="P57" s="21"/>
      <c r="Q57" s="133"/>
      <c r="R57" s="52">
        <v>50</v>
      </c>
      <c r="S57" s="22"/>
      <c r="T57" s="153">
        <v>0.14</v>
      </c>
      <c r="U57" s="21">
        <f t="shared" si="3"/>
        <v>7.000000000000001</v>
      </c>
      <c r="V57" s="11"/>
      <c r="W57" s="52">
        <v>50</v>
      </c>
      <c r="X57" s="22"/>
      <c r="Y57" s="56">
        <v>0.0095</v>
      </c>
      <c r="Z57" s="170">
        <f t="shared" si="4"/>
        <v>0.475</v>
      </c>
    </row>
    <row r="58" spans="1:26" ht="24.75" customHeight="1">
      <c r="A58" s="195" t="s">
        <v>105</v>
      </c>
      <c r="B58" s="142"/>
      <c r="C58" s="143">
        <v>51690</v>
      </c>
      <c r="D58" s="126"/>
      <c r="E58" s="127"/>
      <c r="F58" s="258">
        <f>SUM(F46:F57)</f>
        <v>1269.8700000000003</v>
      </c>
      <c r="G58" s="111"/>
      <c r="H58" s="144"/>
      <c r="I58" s="401" t="s">
        <v>75</v>
      </c>
      <c r="J58" s="401"/>
      <c r="K58" s="256">
        <v>1350</v>
      </c>
      <c r="L58" s="109"/>
      <c r="M58" s="336" t="s">
        <v>108</v>
      </c>
      <c r="N58" s="126"/>
      <c r="O58" s="324">
        <v>0</v>
      </c>
      <c r="P58" s="256">
        <v>0</v>
      </c>
      <c r="Q58" s="370"/>
      <c r="R58" s="143">
        <v>51690</v>
      </c>
      <c r="S58" s="337"/>
      <c r="T58" s="330"/>
      <c r="U58" s="371">
        <f>SUM(U42:U57)</f>
        <v>1058.5</v>
      </c>
      <c r="V58" s="70"/>
      <c r="W58" s="143">
        <v>51690</v>
      </c>
      <c r="X58" s="126"/>
      <c r="Y58" s="127"/>
      <c r="Z58" s="287">
        <f>SUM(Z46:Z57)</f>
        <v>1525.56</v>
      </c>
    </row>
    <row r="59" spans="1:26" ht="42.75">
      <c r="A59" s="184" t="s">
        <v>43</v>
      </c>
      <c r="B59" s="95"/>
      <c r="C59" s="58"/>
      <c r="D59" s="22"/>
      <c r="E59" s="69"/>
      <c r="F59" s="347"/>
      <c r="G59" s="359"/>
      <c r="H59" s="338"/>
      <c r="I59" s="22"/>
      <c r="J59" s="69"/>
      <c r="K59" s="360"/>
      <c r="L59" s="229"/>
      <c r="M59" s="339"/>
      <c r="N59" s="22"/>
      <c r="O59" s="69"/>
      <c r="P59" s="365"/>
      <c r="Q59" s="214"/>
      <c r="R59" s="340"/>
      <c r="S59" s="22"/>
      <c r="T59" s="216"/>
      <c r="U59" s="372"/>
      <c r="V59" s="159"/>
      <c r="W59" s="335"/>
      <c r="X59" s="22"/>
      <c r="Y59" s="216"/>
      <c r="Z59" s="26"/>
    </row>
    <row r="60" spans="1:26" ht="12.75">
      <c r="A60" s="192" t="s">
        <v>44</v>
      </c>
      <c r="B60" s="97"/>
      <c r="C60" s="247">
        <v>5</v>
      </c>
      <c r="D60" s="22"/>
      <c r="E60" s="205">
        <v>0.03</v>
      </c>
      <c r="F60" s="348">
        <f>C60*E60</f>
        <v>0.15</v>
      </c>
      <c r="G60" s="112"/>
      <c r="H60" s="247">
        <v>5</v>
      </c>
      <c r="I60" s="22"/>
      <c r="J60" s="80">
        <v>0.22</v>
      </c>
      <c r="K60" s="21">
        <f>H60*J60</f>
        <v>1.1</v>
      </c>
      <c r="L60" s="107"/>
      <c r="M60" s="247">
        <v>5</v>
      </c>
      <c r="N60" s="22"/>
      <c r="O60" s="56">
        <v>0.02</v>
      </c>
      <c r="P60" s="21">
        <f>M60*O60</f>
        <v>0.1</v>
      </c>
      <c r="Q60" s="37"/>
      <c r="R60" s="247">
        <v>5</v>
      </c>
      <c r="S60" s="22"/>
      <c r="T60" s="12">
        <v>0.24</v>
      </c>
      <c r="U60" s="170">
        <f>R60*T60</f>
        <v>1.2</v>
      </c>
      <c r="V60" s="11"/>
      <c r="W60" s="247">
        <v>5</v>
      </c>
      <c r="X60" s="22"/>
      <c r="Y60" s="341">
        <v>0.095</v>
      </c>
      <c r="Z60" s="373">
        <f>W60*Y60</f>
        <v>0.475</v>
      </c>
    </row>
    <row r="61" spans="1:26" ht="12.75">
      <c r="A61" s="192" t="s">
        <v>45</v>
      </c>
      <c r="B61" s="97"/>
      <c r="C61" s="247">
        <v>5</v>
      </c>
      <c r="D61" s="22"/>
      <c r="E61" s="205">
        <v>0.0365</v>
      </c>
      <c r="F61" s="348">
        <f aca="true" t="shared" si="5" ref="F61:F81">C61*E61</f>
        <v>0.1825</v>
      </c>
      <c r="G61" s="112"/>
      <c r="H61" s="247">
        <v>5</v>
      </c>
      <c r="I61" s="22"/>
      <c r="J61" s="80">
        <v>0.05</v>
      </c>
      <c r="K61" s="21">
        <f aca="true" t="shared" si="6" ref="K61:K81">H61*J61</f>
        <v>0.25</v>
      </c>
      <c r="L61" s="107"/>
      <c r="M61" s="247">
        <v>5</v>
      </c>
      <c r="N61" s="22"/>
      <c r="O61" s="56">
        <v>0.04</v>
      </c>
      <c r="P61" s="21">
        <f aca="true" t="shared" si="7" ref="P61:P81">M61*O61</f>
        <v>0.2</v>
      </c>
      <c r="Q61" s="37"/>
      <c r="R61" s="247">
        <v>5</v>
      </c>
      <c r="S61" s="22"/>
      <c r="T61" s="12">
        <v>0.05</v>
      </c>
      <c r="U61" s="170">
        <f aca="true" t="shared" si="8" ref="U61:U81">R61*T61</f>
        <v>0.25</v>
      </c>
      <c r="V61" s="11"/>
      <c r="W61" s="247">
        <v>5</v>
      </c>
      <c r="X61" s="22"/>
      <c r="Y61" s="341">
        <v>0.14</v>
      </c>
      <c r="Z61" s="373">
        <f aca="true" t="shared" si="9" ref="Z61:Z81">W61*Y61</f>
        <v>0.7000000000000001</v>
      </c>
    </row>
    <row r="62" spans="1:26" ht="12.75">
      <c r="A62" s="192" t="s">
        <v>46</v>
      </c>
      <c r="B62" s="97"/>
      <c r="C62" s="247">
        <v>2</v>
      </c>
      <c r="D62" s="22"/>
      <c r="E62" s="205">
        <v>0.0332</v>
      </c>
      <c r="F62" s="348">
        <f t="shared" si="5"/>
        <v>0.0664</v>
      </c>
      <c r="G62" s="112"/>
      <c r="H62" s="247">
        <v>2</v>
      </c>
      <c r="I62" s="22"/>
      <c r="J62" s="80">
        <v>0.06</v>
      </c>
      <c r="K62" s="21">
        <f t="shared" si="6"/>
        <v>0.12</v>
      </c>
      <c r="L62" s="107"/>
      <c r="M62" s="247">
        <v>2</v>
      </c>
      <c r="N62" s="22"/>
      <c r="O62" s="56">
        <v>0.07</v>
      </c>
      <c r="P62" s="21">
        <f t="shared" si="7"/>
        <v>0.14</v>
      </c>
      <c r="Q62" s="37"/>
      <c r="R62" s="247">
        <v>2</v>
      </c>
      <c r="S62" s="22"/>
      <c r="T62" s="12">
        <v>0.07</v>
      </c>
      <c r="U62" s="170">
        <f t="shared" si="8"/>
        <v>0.14</v>
      </c>
      <c r="V62" s="11"/>
      <c r="W62" s="247">
        <v>2</v>
      </c>
      <c r="X62" s="22"/>
      <c r="Y62" s="341">
        <v>0.15</v>
      </c>
      <c r="Z62" s="373">
        <f t="shared" si="9"/>
        <v>0.3</v>
      </c>
    </row>
    <row r="63" spans="1:26" ht="12.75">
      <c r="A63" s="192" t="s">
        <v>47</v>
      </c>
      <c r="B63" s="97"/>
      <c r="C63" s="247">
        <v>5</v>
      </c>
      <c r="D63" s="22"/>
      <c r="E63" s="205">
        <v>0.03</v>
      </c>
      <c r="F63" s="348">
        <f t="shared" si="5"/>
        <v>0.15</v>
      </c>
      <c r="G63" s="112"/>
      <c r="H63" s="247">
        <v>5</v>
      </c>
      <c r="I63" s="22"/>
      <c r="J63" s="80">
        <v>0.07</v>
      </c>
      <c r="K63" s="21">
        <f t="shared" si="6"/>
        <v>0.35000000000000003</v>
      </c>
      <c r="L63" s="107"/>
      <c r="M63" s="247">
        <v>5</v>
      </c>
      <c r="N63" s="22"/>
      <c r="O63" s="56">
        <v>0.05</v>
      </c>
      <c r="P63" s="21">
        <f t="shared" si="7"/>
        <v>0.25</v>
      </c>
      <c r="Q63" s="37"/>
      <c r="R63" s="247">
        <v>5</v>
      </c>
      <c r="S63" s="22"/>
      <c r="T63" s="12">
        <v>0.054</v>
      </c>
      <c r="U63" s="170">
        <f t="shared" si="8"/>
        <v>0.27</v>
      </c>
      <c r="V63" s="11"/>
      <c r="W63" s="247">
        <v>5</v>
      </c>
      <c r="X63" s="22"/>
      <c r="Y63" s="341">
        <v>0.15</v>
      </c>
      <c r="Z63" s="373">
        <f t="shared" si="9"/>
        <v>0.75</v>
      </c>
    </row>
    <row r="64" spans="1:26" ht="12.75">
      <c r="A64" s="192" t="s">
        <v>48</v>
      </c>
      <c r="B64" s="97"/>
      <c r="C64" s="247">
        <v>5</v>
      </c>
      <c r="D64" s="22"/>
      <c r="E64" s="205">
        <v>0.0448</v>
      </c>
      <c r="F64" s="348">
        <f t="shared" si="5"/>
        <v>0.224</v>
      </c>
      <c r="G64" s="112"/>
      <c r="H64" s="247">
        <v>5</v>
      </c>
      <c r="I64" s="22"/>
      <c r="J64" s="80">
        <v>0.1</v>
      </c>
      <c r="K64" s="21">
        <f t="shared" si="6"/>
        <v>0.5</v>
      </c>
      <c r="L64" s="107"/>
      <c r="M64" s="247">
        <v>5</v>
      </c>
      <c r="N64" s="22"/>
      <c r="O64" s="56">
        <v>0.07</v>
      </c>
      <c r="P64" s="21">
        <f t="shared" si="7"/>
        <v>0.35000000000000003</v>
      </c>
      <c r="Q64" s="37"/>
      <c r="R64" s="247">
        <v>5</v>
      </c>
      <c r="S64" s="22"/>
      <c r="T64" s="12">
        <v>0.1</v>
      </c>
      <c r="U64" s="170">
        <f t="shared" si="8"/>
        <v>0.5</v>
      </c>
      <c r="V64" s="11"/>
      <c r="W64" s="247">
        <v>5</v>
      </c>
      <c r="X64" s="22"/>
      <c r="Y64" s="341">
        <v>0.28</v>
      </c>
      <c r="Z64" s="373">
        <f t="shared" si="9"/>
        <v>1.4000000000000001</v>
      </c>
    </row>
    <row r="65" spans="1:26" ht="12.75">
      <c r="A65" s="192" t="s">
        <v>49</v>
      </c>
      <c r="B65" s="97"/>
      <c r="C65" s="247">
        <v>50</v>
      </c>
      <c r="D65" s="22"/>
      <c r="E65" s="205">
        <v>0.0168</v>
      </c>
      <c r="F65" s="348">
        <f t="shared" si="5"/>
        <v>0.84</v>
      </c>
      <c r="G65" s="112"/>
      <c r="H65" s="247">
        <v>50</v>
      </c>
      <c r="I65" s="22"/>
      <c r="J65" s="80">
        <v>0.05</v>
      </c>
      <c r="K65" s="21">
        <f t="shared" si="6"/>
        <v>2.5</v>
      </c>
      <c r="L65" s="107"/>
      <c r="M65" s="247">
        <v>50</v>
      </c>
      <c r="N65" s="22"/>
      <c r="O65" s="56">
        <v>0.04</v>
      </c>
      <c r="P65" s="21">
        <f t="shared" si="7"/>
        <v>2</v>
      </c>
      <c r="Q65" s="37"/>
      <c r="R65" s="247">
        <v>50</v>
      </c>
      <c r="S65" s="22"/>
      <c r="T65" s="12">
        <v>0.05</v>
      </c>
      <c r="U65" s="170">
        <f t="shared" si="8"/>
        <v>2.5</v>
      </c>
      <c r="V65" s="11"/>
      <c r="W65" s="247">
        <v>50</v>
      </c>
      <c r="X65" s="22"/>
      <c r="Y65" s="341">
        <v>0.08</v>
      </c>
      <c r="Z65" s="373">
        <f t="shared" si="9"/>
        <v>4</v>
      </c>
    </row>
    <row r="66" spans="1:26" ht="12.75">
      <c r="A66" s="192" t="s">
        <v>50</v>
      </c>
      <c r="B66" s="97"/>
      <c r="C66" s="247">
        <v>25</v>
      </c>
      <c r="D66" s="22"/>
      <c r="E66" s="205">
        <v>0.019</v>
      </c>
      <c r="F66" s="348">
        <f t="shared" si="5"/>
        <v>0.475</v>
      </c>
      <c r="G66" s="112"/>
      <c r="H66" s="247">
        <v>25</v>
      </c>
      <c r="I66" s="22"/>
      <c r="J66" s="80">
        <v>0.05</v>
      </c>
      <c r="K66" s="21">
        <f t="shared" si="6"/>
        <v>1.25</v>
      </c>
      <c r="L66" s="107"/>
      <c r="M66" s="247">
        <v>25</v>
      </c>
      <c r="N66" s="22"/>
      <c r="O66" s="56">
        <v>0.04</v>
      </c>
      <c r="P66" s="21">
        <f t="shared" si="7"/>
        <v>1</v>
      </c>
      <c r="Q66" s="37"/>
      <c r="R66" s="247">
        <v>25</v>
      </c>
      <c r="S66" s="22"/>
      <c r="T66" s="12">
        <v>0.04</v>
      </c>
      <c r="U66" s="170">
        <f t="shared" si="8"/>
        <v>1</v>
      </c>
      <c r="V66" s="11"/>
      <c r="W66" s="247">
        <v>25</v>
      </c>
      <c r="X66" s="22"/>
      <c r="Y66" s="341">
        <v>0.12</v>
      </c>
      <c r="Z66" s="373">
        <f t="shared" si="9"/>
        <v>3</v>
      </c>
    </row>
    <row r="67" spans="1:26" ht="12.75">
      <c r="A67" s="192" t="s">
        <v>51</v>
      </c>
      <c r="B67" s="97"/>
      <c r="C67" s="247">
        <v>5</v>
      </c>
      <c r="D67" s="22"/>
      <c r="E67" s="205">
        <v>0.04</v>
      </c>
      <c r="F67" s="348">
        <f t="shared" si="5"/>
        <v>0.2</v>
      </c>
      <c r="G67" s="112"/>
      <c r="H67" s="247">
        <v>5</v>
      </c>
      <c r="I67" s="22"/>
      <c r="J67" s="80">
        <v>0.05</v>
      </c>
      <c r="K67" s="21">
        <f t="shared" si="6"/>
        <v>0.25</v>
      </c>
      <c r="L67" s="107"/>
      <c r="M67" s="247">
        <v>5</v>
      </c>
      <c r="N67" s="22"/>
      <c r="O67" s="56">
        <v>0.04</v>
      </c>
      <c r="P67" s="21">
        <f t="shared" si="7"/>
        <v>0.2</v>
      </c>
      <c r="Q67" s="37"/>
      <c r="R67" s="247">
        <v>5</v>
      </c>
      <c r="S67" s="22"/>
      <c r="T67" s="12">
        <v>0.07</v>
      </c>
      <c r="U67" s="170">
        <f t="shared" si="8"/>
        <v>0.35000000000000003</v>
      </c>
      <c r="V67" s="11"/>
      <c r="W67" s="247">
        <v>5</v>
      </c>
      <c r="X67" s="22"/>
      <c r="Y67" s="341">
        <v>0.12</v>
      </c>
      <c r="Z67" s="373">
        <f t="shared" si="9"/>
        <v>0.6</v>
      </c>
    </row>
    <row r="68" spans="1:26" ht="12.75">
      <c r="A68" s="192" t="s">
        <v>52</v>
      </c>
      <c r="B68" s="97"/>
      <c r="C68" s="247">
        <v>4</v>
      </c>
      <c r="D68" s="22"/>
      <c r="E68" s="205">
        <v>0.08</v>
      </c>
      <c r="F68" s="348">
        <f t="shared" si="5"/>
        <v>0.32</v>
      </c>
      <c r="G68" s="112"/>
      <c r="H68" s="247">
        <v>4</v>
      </c>
      <c r="I68" s="22"/>
      <c r="J68" s="80">
        <v>0.27</v>
      </c>
      <c r="K68" s="21">
        <f t="shared" si="6"/>
        <v>1.08</v>
      </c>
      <c r="L68" s="107"/>
      <c r="M68" s="247">
        <v>4</v>
      </c>
      <c r="N68" s="22"/>
      <c r="O68" s="56">
        <v>0.26</v>
      </c>
      <c r="P68" s="21">
        <f t="shared" si="7"/>
        <v>1.04</v>
      </c>
      <c r="Q68" s="37"/>
      <c r="R68" s="247">
        <v>4</v>
      </c>
      <c r="S68" s="22"/>
      <c r="T68" s="12">
        <v>0.06</v>
      </c>
      <c r="U68" s="170">
        <f t="shared" si="8"/>
        <v>0.24</v>
      </c>
      <c r="V68" s="11"/>
      <c r="W68" s="247">
        <v>4</v>
      </c>
      <c r="X68" s="22"/>
      <c r="Y68" s="341">
        <v>0.18</v>
      </c>
      <c r="Z68" s="373">
        <f t="shared" si="9"/>
        <v>0.72</v>
      </c>
    </row>
    <row r="69" spans="1:26" ht="12.75">
      <c r="A69" s="192" t="s">
        <v>53</v>
      </c>
      <c r="B69" s="97"/>
      <c r="C69" s="247">
        <v>10</v>
      </c>
      <c r="D69" s="22"/>
      <c r="E69" s="205">
        <v>0.0358</v>
      </c>
      <c r="F69" s="348">
        <f t="shared" si="5"/>
        <v>0.358</v>
      </c>
      <c r="G69" s="112"/>
      <c r="H69" s="247">
        <v>10</v>
      </c>
      <c r="I69" s="22"/>
      <c r="J69" s="80">
        <v>0.07</v>
      </c>
      <c r="K69" s="21">
        <f t="shared" si="6"/>
        <v>0.7000000000000001</v>
      </c>
      <c r="L69" s="107"/>
      <c r="M69" s="247">
        <v>10</v>
      </c>
      <c r="N69" s="22"/>
      <c r="O69" s="56">
        <v>0.13</v>
      </c>
      <c r="P69" s="21">
        <f t="shared" si="7"/>
        <v>1.3</v>
      </c>
      <c r="Q69" s="37"/>
      <c r="R69" s="247">
        <v>10</v>
      </c>
      <c r="S69" s="22"/>
      <c r="T69" s="12">
        <v>0.07</v>
      </c>
      <c r="U69" s="170">
        <f t="shared" si="8"/>
        <v>0.7000000000000001</v>
      </c>
      <c r="V69" s="11"/>
      <c r="W69" s="247">
        <v>10</v>
      </c>
      <c r="X69" s="22"/>
      <c r="Y69" s="341">
        <v>0.1</v>
      </c>
      <c r="Z69" s="373">
        <f t="shared" si="9"/>
        <v>1</v>
      </c>
    </row>
    <row r="70" spans="1:26" ht="12.75">
      <c r="A70" s="192" t="s">
        <v>54</v>
      </c>
      <c r="B70" s="97"/>
      <c r="C70" s="247">
        <v>10</v>
      </c>
      <c r="D70" s="22"/>
      <c r="E70" s="205">
        <v>0.1316</v>
      </c>
      <c r="F70" s="348">
        <f t="shared" si="5"/>
        <v>1.3159999999999998</v>
      </c>
      <c r="G70" s="112"/>
      <c r="H70" s="247">
        <v>10</v>
      </c>
      <c r="I70" s="22"/>
      <c r="J70" s="80">
        <v>0.79</v>
      </c>
      <c r="K70" s="21">
        <f t="shared" si="6"/>
        <v>7.9</v>
      </c>
      <c r="L70" s="107"/>
      <c r="M70" s="247">
        <v>10</v>
      </c>
      <c r="N70" s="22"/>
      <c r="O70" s="56">
        <v>0.18</v>
      </c>
      <c r="P70" s="21">
        <f t="shared" si="7"/>
        <v>1.7999999999999998</v>
      </c>
      <c r="Q70" s="37"/>
      <c r="R70" s="247">
        <v>10</v>
      </c>
      <c r="S70" s="22"/>
      <c r="T70" s="12">
        <v>0.59</v>
      </c>
      <c r="U70" s="170">
        <f t="shared" si="8"/>
        <v>5.8999999999999995</v>
      </c>
      <c r="V70" s="11"/>
      <c r="W70" s="247">
        <v>10</v>
      </c>
      <c r="X70" s="22"/>
      <c r="Y70" s="341">
        <v>0.65</v>
      </c>
      <c r="Z70" s="373">
        <f t="shared" si="9"/>
        <v>6.5</v>
      </c>
    </row>
    <row r="71" spans="1:26" ht="12.75">
      <c r="A71" s="192" t="s">
        <v>55</v>
      </c>
      <c r="B71" s="97"/>
      <c r="C71" s="247">
        <v>18</v>
      </c>
      <c r="D71" s="22"/>
      <c r="E71" s="205">
        <v>0.04</v>
      </c>
      <c r="F71" s="348">
        <f t="shared" si="5"/>
        <v>0.72</v>
      </c>
      <c r="G71" s="112"/>
      <c r="H71" s="247">
        <v>18</v>
      </c>
      <c r="I71" s="22"/>
      <c r="J71" s="80">
        <v>0.18</v>
      </c>
      <c r="K71" s="21">
        <f t="shared" si="6"/>
        <v>3.2399999999999998</v>
      </c>
      <c r="L71" s="107"/>
      <c r="M71" s="247">
        <v>18</v>
      </c>
      <c r="N71" s="22"/>
      <c r="O71" s="56">
        <v>0.12</v>
      </c>
      <c r="P71" s="21">
        <f t="shared" si="7"/>
        <v>2.16</v>
      </c>
      <c r="Q71" s="37"/>
      <c r="R71" s="247">
        <v>18</v>
      </c>
      <c r="S71" s="22"/>
      <c r="T71" s="12">
        <v>0.14</v>
      </c>
      <c r="U71" s="170">
        <f t="shared" si="8"/>
        <v>2.5200000000000005</v>
      </c>
      <c r="V71" s="11"/>
      <c r="W71" s="247">
        <v>18</v>
      </c>
      <c r="X71" s="22"/>
      <c r="Y71" s="341">
        <v>0.31</v>
      </c>
      <c r="Z71" s="373">
        <f t="shared" si="9"/>
        <v>5.58</v>
      </c>
    </row>
    <row r="72" spans="1:26" ht="12.75">
      <c r="A72" s="192" t="s">
        <v>56</v>
      </c>
      <c r="B72" s="97"/>
      <c r="C72" s="247">
        <v>12</v>
      </c>
      <c r="D72" s="22"/>
      <c r="E72" s="205">
        <v>0.0435</v>
      </c>
      <c r="F72" s="348">
        <f t="shared" si="5"/>
        <v>0.522</v>
      </c>
      <c r="G72" s="112"/>
      <c r="H72" s="247">
        <v>12</v>
      </c>
      <c r="I72" s="22"/>
      <c r="J72" s="80">
        <v>0.06</v>
      </c>
      <c r="K72" s="21">
        <f t="shared" si="6"/>
        <v>0.72</v>
      </c>
      <c r="L72" s="107"/>
      <c r="M72" s="247">
        <v>12</v>
      </c>
      <c r="N72" s="22"/>
      <c r="O72" s="56">
        <v>0.05</v>
      </c>
      <c r="P72" s="21">
        <f t="shared" si="7"/>
        <v>0.6000000000000001</v>
      </c>
      <c r="Q72" s="37"/>
      <c r="R72" s="247">
        <v>12</v>
      </c>
      <c r="S72" s="22"/>
      <c r="T72" s="12">
        <v>0.71</v>
      </c>
      <c r="U72" s="170">
        <f t="shared" si="8"/>
        <v>8.52</v>
      </c>
      <c r="V72" s="11"/>
      <c r="W72" s="247">
        <v>12</v>
      </c>
      <c r="X72" s="22"/>
      <c r="Y72" s="341">
        <v>0.12</v>
      </c>
      <c r="Z72" s="373">
        <f t="shared" si="9"/>
        <v>1.44</v>
      </c>
    </row>
    <row r="73" spans="1:26" ht="12.75">
      <c r="A73" s="192" t="s">
        <v>57</v>
      </c>
      <c r="B73" s="97"/>
      <c r="C73" s="247">
        <v>10</v>
      </c>
      <c r="D73" s="22"/>
      <c r="E73" s="205">
        <v>0.1021</v>
      </c>
      <c r="F73" s="348">
        <f t="shared" si="5"/>
        <v>1.021</v>
      </c>
      <c r="G73" s="112"/>
      <c r="H73" s="247">
        <v>10</v>
      </c>
      <c r="I73" s="22"/>
      <c r="J73" s="80">
        <v>0.28</v>
      </c>
      <c r="K73" s="21">
        <f t="shared" si="6"/>
        <v>2.8000000000000003</v>
      </c>
      <c r="L73" s="107"/>
      <c r="M73" s="247">
        <v>10</v>
      </c>
      <c r="N73" s="22"/>
      <c r="O73" s="56">
        <v>0.3</v>
      </c>
      <c r="P73" s="21">
        <f t="shared" si="7"/>
        <v>3</v>
      </c>
      <c r="Q73" s="37"/>
      <c r="R73" s="247">
        <v>10</v>
      </c>
      <c r="S73" s="22"/>
      <c r="T73" s="12">
        <v>0.25</v>
      </c>
      <c r="U73" s="170">
        <f t="shared" si="8"/>
        <v>2.5</v>
      </c>
      <c r="V73" s="11"/>
      <c r="W73" s="247">
        <v>10</v>
      </c>
      <c r="X73" s="22"/>
      <c r="Y73" s="341">
        <v>0.29</v>
      </c>
      <c r="Z73" s="373">
        <f t="shared" si="9"/>
        <v>2.9</v>
      </c>
    </row>
    <row r="74" spans="1:26" ht="12.75">
      <c r="A74" s="192" t="s">
        <v>58</v>
      </c>
      <c r="B74" s="97"/>
      <c r="C74" s="247">
        <v>10</v>
      </c>
      <c r="D74" s="22"/>
      <c r="E74" s="205">
        <v>0.025</v>
      </c>
      <c r="F74" s="348">
        <f t="shared" si="5"/>
        <v>0.25</v>
      </c>
      <c r="G74" s="112"/>
      <c r="H74" s="247">
        <v>10</v>
      </c>
      <c r="I74" s="22"/>
      <c r="J74" s="80">
        <v>0.05</v>
      </c>
      <c r="K74" s="21">
        <f t="shared" si="6"/>
        <v>0.5</v>
      </c>
      <c r="L74" s="107"/>
      <c r="M74" s="247">
        <v>10</v>
      </c>
      <c r="N74" s="22"/>
      <c r="O74" s="56">
        <v>0.03</v>
      </c>
      <c r="P74" s="21">
        <f t="shared" si="7"/>
        <v>0.3</v>
      </c>
      <c r="Q74" s="37"/>
      <c r="R74" s="247">
        <v>10</v>
      </c>
      <c r="S74" s="22"/>
      <c r="T74" s="12">
        <v>0.07</v>
      </c>
      <c r="U74" s="170">
        <f t="shared" si="8"/>
        <v>0.7000000000000001</v>
      </c>
      <c r="V74" s="11"/>
      <c r="W74" s="247">
        <v>10</v>
      </c>
      <c r="X74" s="22"/>
      <c r="Y74" s="341">
        <v>0.12</v>
      </c>
      <c r="Z74" s="373">
        <f t="shared" si="9"/>
        <v>1.2</v>
      </c>
    </row>
    <row r="75" spans="1:26" ht="12.75">
      <c r="A75" s="192" t="s">
        <v>59</v>
      </c>
      <c r="B75" s="97"/>
      <c r="C75" s="247">
        <v>7</v>
      </c>
      <c r="D75" s="22"/>
      <c r="E75" s="205">
        <v>0.1427</v>
      </c>
      <c r="F75" s="348">
        <f t="shared" si="5"/>
        <v>0.9988999999999999</v>
      </c>
      <c r="G75" s="112"/>
      <c r="H75" s="247">
        <v>7</v>
      </c>
      <c r="I75" s="22"/>
      <c r="J75" s="80">
        <v>0.25</v>
      </c>
      <c r="K75" s="21">
        <f t="shared" si="6"/>
        <v>1.75</v>
      </c>
      <c r="L75" s="107"/>
      <c r="M75" s="247">
        <v>7</v>
      </c>
      <c r="N75" s="22"/>
      <c r="O75" s="56">
        <v>0.38</v>
      </c>
      <c r="P75" s="21">
        <f t="shared" si="7"/>
        <v>2.66</v>
      </c>
      <c r="Q75" s="37"/>
      <c r="R75" s="247">
        <v>7</v>
      </c>
      <c r="S75" s="22"/>
      <c r="T75" s="12">
        <v>0.36</v>
      </c>
      <c r="U75" s="170">
        <f t="shared" si="8"/>
        <v>2.52</v>
      </c>
      <c r="V75" s="11"/>
      <c r="W75" s="247">
        <v>7</v>
      </c>
      <c r="X75" s="22"/>
      <c r="Y75" s="341">
        <v>0.31</v>
      </c>
      <c r="Z75" s="373">
        <f t="shared" si="9"/>
        <v>2.17</v>
      </c>
    </row>
    <row r="76" spans="1:26" ht="12.75">
      <c r="A76" s="192" t="s">
        <v>60</v>
      </c>
      <c r="B76" s="97"/>
      <c r="C76" s="247">
        <v>25</v>
      </c>
      <c r="D76" s="22"/>
      <c r="E76" s="205">
        <v>0.0161</v>
      </c>
      <c r="F76" s="348">
        <f t="shared" si="5"/>
        <v>0.40249999999999997</v>
      </c>
      <c r="G76" s="112"/>
      <c r="H76" s="247">
        <v>25</v>
      </c>
      <c r="I76" s="22"/>
      <c r="J76" s="80">
        <v>0.06</v>
      </c>
      <c r="K76" s="21">
        <f t="shared" si="6"/>
        <v>1.5</v>
      </c>
      <c r="L76" s="107"/>
      <c r="M76" s="247">
        <v>25</v>
      </c>
      <c r="N76" s="22"/>
      <c r="O76" s="56">
        <v>0.04</v>
      </c>
      <c r="P76" s="21">
        <f t="shared" si="7"/>
        <v>1</v>
      </c>
      <c r="Q76" s="37"/>
      <c r="R76" s="247">
        <v>25</v>
      </c>
      <c r="S76" s="22"/>
      <c r="T76" s="12">
        <v>0.04</v>
      </c>
      <c r="U76" s="170">
        <f t="shared" si="8"/>
        <v>1</v>
      </c>
      <c r="V76" s="11"/>
      <c r="W76" s="247">
        <v>25</v>
      </c>
      <c r="X76" s="22"/>
      <c r="Y76" s="341">
        <v>0.1</v>
      </c>
      <c r="Z76" s="373">
        <f t="shared" si="9"/>
        <v>2.5</v>
      </c>
    </row>
    <row r="77" spans="1:26" ht="12.75">
      <c r="A77" s="192" t="s">
        <v>61</v>
      </c>
      <c r="B77" s="97"/>
      <c r="C77" s="247">
        <v>5</v>
      </c>
      <c r="D77" s="22"/>
      <c r="E77" s="205">
        <v>0.1056</v>
      </c>
      <c r="F77" s="348">
        <f t="shared" si="5"/>
        <v>0.528</v>
      </c>
      <c r="G77" s="112"/>
      <c r="H77" s="247">
        <v>5</v>
      </c>
      <c r="I77" s="22"/>
      <c r="J77" s="80">
        <v>0.32</v>
      </c>
      <c r="K77" s="21">
        <f t="shared" si="6"/>
        <v>1.6</v>
      </c>
      <c r="L77" s="107"/>
      <c r="M77" s="247">
        <v>5</v>
      </c>
      <c r="N77" s="22"/>
      <c r="O77" s="56">
        <v>0.29</v>
      </c>
      <c r="P77" s="21">
        <f t="shared" si="7"/>
        <v>1.45</v>
      </c>
      <c r="Q77" s="37"/>
      <c r="R77" s="247">
        <v>5</v>
      </c>
      <c r="S77" s="22"/>
      <c r="T77" s="12">
        <v>0.29</v>
      </c>
      <c r="U77" s="170">
        <f t="shared" si="8"/>
        <v>1.45</v>
      </c>
      <c r="V77" s="11"/>
      <c r="W77" s="247">
        <v>5</v>
      </c>
      <c r="X77" s="22"/>
      <c r="Y77" s="341">
        <v>0.45</v>
      </c>
      <c r="Z77" s="373">
        <f t="shared" si="9"/>
        <v>2.25</v>
      </c>
    </row>
    <row r="78" spans="1:26" ht="12.75">
      <c r="A78" s="192" t="s">
        <v>62</v>
      </c>
      <c r="B78" s="97"/>
      <c r="C78" s="247">
        <v>5</v>
      </c>
      <c r="D78" s="22"/>
      <c r="E78" s="205">
        <v>0.0828</v>
      </c>
      <c r="F78" s="348">
        <f t="shared" si="5"/>
        <v>0.414</v>
      </c>
      <c r="G78" s="113"/>
      <c r="H78" s="247">
        <v>5</v>
      </c>
      <c r="I78" s="22"/>
      <c r="J78" s="80">
        <v>0.31</v>
      </c>
      <c r="K78" s="21">
        <f t="shared" si="6"/>
        <v>1.55</v>
      </c>
      <c r="L78" s="107"/>
      <c r="M78" s="247">
        <v>5</v>
      </c>
      <c r="N78" s="22"/>
      <c r="O78" s="86">
        <v>0.4</v>
      </c>
      <c r="P78" s="21">
        <f t="shared" si="7"/>
        <v>2</v>
      </c>
      <c r="Q78" s="155"/>
      <c r="R78" s="247">
        <v>5</v>
      </c>
      <c r="S78" s="22"/>
      <c r="T78" s="12">
        <v>0.29</v>
      </c>
      <c r="U78" s="170">
        <f t="shared" si="8"/>
        <v>1.45</v>
      </c>
      <c r="V78" s="11"/>
      <c r="W78" s="247">
        <v>5</v>
      </c>
      <c r="X78" s="22"/>
      <c r="Y78" s="341">
        <v>0.33</v>
      </c>
      <c r="Z78" s="373">
        <f t="shared" si="9"/>
        <v>1.6500000000000001</v>
      </c>
    </row>
    <row r="79" spans="1:26" ht="12.75">
      <c r="A79" s="192" t="s">
        <v>63</v>
      </c>
      <c r="B79" s="97"/>
      <c r="C79" s="247">
        <v>15</v>
      </c>
      <c r="D79" s="22"/>
      <c r="E79" s="205">
        <v>0.1109</v>
      </c>
      <c r="F79" s="348">
        <f t="shared" si="5"/>
        <v>1.6635</v>
      </c>
      <c r="G79" s="113"/>
      <c r="H79" s="247">
        <v>15</v>
      </c>
      <c r="I79" s="22"/>
      <c r="J79" s="80">
        <v>0.33</v>
      </c>
      <c r="K79" s="21">
        <f t="shared" si="6"/>
        <v>4.95</v>
      </c>
      <c r="L79" s="107"/>
      <c r="M79" s="247">
        <v>15</v>
      </c>
      <c r="N79" s="22"/>
      <c r="O79" s="89">
        <v>0.34</v>
      </c>
      <c r="P79" s="21">
        <f t="shared" si="7"/>
        <v>5.1000000000000005</v>
      </c>
      <c r="Q79" s="156"/>
      <c r="R79" s="247">
        <v>15</v>
      </c>
      <c r="S79" s="22"/>
      <c r="T79" s="12">
        <v>0.35</v>
      </c>
      <c r="U79" s="170">
        <f t="shared" si="8"/>
        <v>5.25</v>
      </c>
      <c r="V79" s="11"/>
      <c r="W79" s="247">
        <v>15</v>
      </c>
      <c r="X79" s="22"/>
      <c r="Y79" s="341">
        <v>0.31</v>
      </c>
      <c r="Z79" s="373">
        <f t="shared" si="9"/>
        <v>4.65</v>
      </c>
    </row>
    <row r="80" spans="1:26" ht="12.75">
      <c r="A80" s="192" t="s">
        <v>64</v>
      </c>
      <c r="B80" s="97"/>
      <c r="C80" s="247">
        <v>10</v>
      </c>
      <c r="D80" s="22"/>
      <c r="E80" s="205">
        <v>0.1109</v>
      </c>
      <c r="F80" s="348">
        <f t="shared" si="5"/>
        <v>1.109</v>
      </c>
      <c r="G80" s="113"/>
      <c r="H80" s="247">
        <v>10</v>
      </c>
      <c r="I80" s="22"/>
      <c r="J80" s="80">
        <v>0.33</v>
      </c>
      <c r="K80" s="21">
        <f t="shared" si="6"/>
        <v>3.3000000000000003</v>
      </c>
      <c r="L80" s="107"/>
      <c r="M80" s="247">
        <v>10</v>
      </c>
      <c r="N80" s="22"/>
      <c r="O80" s="86">
        <v>0.24</v>
      </c>
      <c r="P80" s="21">
        <f t="shared" si="7"/>
        <v>2.4</v>
      </c>
      <c r="Q80" s="155"/>
      <c r="R80" s="247">
        <v>10</v>
      </c>
      <c r="S80" s="22"/>
      <c r="T80" s="12">
        <v>0.35</v>
      </c>
      <c r="U80" s="170">
        <f t="shared" si="8"/>
        <v>3.5</v>
      </c>
      <c r="V80" s="11"/>
      <c r="W80" s="247">
        <v>10</v>
      </c>
      <c r="X80" s="22"/>
      <c r="Y80" s="341">
        <v>0.31</v>
      </c>
      <c r="Z80" s="373">
        <f t="shared" si="9"/>
        <v>3.1</v>
      </c>
    </row>
    <row r="81" spans="1:26" ht="12.75">
      <c r="A81" s="192" t="s">
        <v>65</v>
      </c>
      <c r="B81" s="97"/>
      <c r="C81" s="247">
        <v>15</v>
      </c>
      <c r="D81" s="22"/>
      <c r="E81" s="205">
        <v>0.2246</v>
      </c>
      <c r="F81" s="348">
        <f t="shared" si="5"/>
        <v>3.3689999999999998</v>
      </c>
      <c r="G81" s="113"/>
      <c r="H81" s="247">
        <v>15</v>
      </c>
      <c r="I81" s="22"/>
      <c r="J81" s="80">
        <v>0.27</v>
      </c>
      <c r="K81" s="21">
        <f t="shared" si="6"/>
        <v>4.050000000000001</v>
      </c>
      <c r="L81" s="107"/>
      <c r="M81" s="247">
        <v>15</v>
      </c>
      <c r="N81" s="22"/>
      <c r="O81" s="86">
        <v>0.28</v>
      </c>
      <c r="P81" s="21">
        <f t="shared" si="7"/>
        <v>4.2</v>
      </c>
      <c r="Q81" s="155"/>
      <c r="R81" s="247">
        <v>15</v>
      </c>
      <c r="S81" s="22"/>
      <c r="T81" s="12">
        <v>0.24</v>
      </c>
      <c r="U81" s="170">
        <f t="shared" si="8"/>
        <v>3.5999999999999996</v>
      </c>
      <c r="V81" s="11"/>
      <c r="W81" s="247">
        <v>15</v>
      </c>
      <c r="X81" s="22"/>
      <c r="Y81" s="341">
        <v>0.51</v>
      </c>
      <c r="Z81" s="373">
        <f t="shared" si="9"/>
        <v>7.65</v>
      </c>
    </row>
    <row r="82" spans="1:26" ht="12.75">
      <c r="A82" s="196" t="s">
        <v>105</v>
      </c>
      <c r="B82" s="162"/>
      <c r="C82" s="246">
        <f>SUM(C60:C81)</f>
        <v>258</v>
      </c>
      <c r="D82" s="126"/>
      <c r="E82" s="141"/>
      <c r="F82" s="256">
        <f>SUM(F60:F81)</f>
        <v>15.2798</v>
      </c>
      <c r="G82" s="161"/>
      <c r="H82" s="116"/>
      <c r="I82" s="246">
        <f>SUM(H60:H81)</f>
        <v>258</v>
      </c>
      <c r="J82" s="85"/>
      <c r="K82" s="256">
        <f>SUM(K60:K81)</f>
        <v>41.959999999999994</v>
      </c>
      <c r="L82" s="161"/>
      <c r="M82" s="246">
        <f>SUM(M60:M81)</f>
        <v>258</v>
      </c>
      <c r="N82" s="126"/>
      <c r="O82" s="127"/>
      <c r="P82" s="256">
        <f>SUM(P60:P81)</f>
        <v>33.25</v>
      </c>
      <c r="Q82" s="161"/>
      <c r="R82" s="246">
        <f>SUM(R60:R81)</f>
        <v>258</v>
      </c>
      <c r="S82" s="126"/>
      <c r="T82" s="71"/>
      <c r="U82" s="256">
        <f>SUM(U60:U81)</f>
        <v>46.06</v>
      </c>
      <c r="V82" s="374"/>
      <c r="W82" s="246">
        <f>SUM(W60:W81)</f>
        <v>258</v>
      </c>
      <c r="X82" s="126"/>
      <c r="Y82" s="127"/>
      <c r="Z82" s="287">
        <f>SUM(Z60:Z81)</f>
        <v>54.535</v>
      </c>
    </row>
    <row r="83" spans="1:26" ht="13.5" thickBot="1">
      <c r="A83" s="262" t="s">
        <v>116</v>
      </c>
      <c r="B83" s="209"/>
      <c r="C83" s="206"/>
      <c r="D83" s="126"/>
      <c r="E83" s="126"/>
      <c r="F83" s="342">
        <f>F42+F58+F82</f>
        <v>1297.0898000000004</v>
      </c>
      <c r="G83" s="151"/>
      <c r="H83" s="116"/>
      <c r="I83" s="127"/>
      <c r="J83" s="126"/>
      <c r="K83" s="342">
        <f>K42+K58+K82</f>
        <v>1391.96</v>
      </c>
      <c r="L83" s="151"/>
      <c r="M83" s="127"/>
      <c r="N83" s="227">
        <v>4993</v>
      </c>
      <c r="O83" s="126"/>
      <c r="P83" s="342">
        <f>P42+P58+P82</f>
        <v>36.85</v>
      </c>
      <c r="Q83" s="151"/>
      <c r="R83" s="127"/>
      <c r="S83" s="126"/>
      <c r="T83" s="126"/>
      <c r="U83" s="342">
        <f>U42+U58+U82</f>
        <v>1109.06</v>
      </c>
      <c r="V83" s="151"/>
      <c r="W83" s="127"/>
      <c r="X83" s="126"/>
      <c r="Y83" s="126"/>
      <c r="Z83" s="319">
        <f>Z42+Z58+Z82</f>
        <v>1588.845</v>
      </c>
    </row>
    <row r="84" spans="1:26" s="261" customFormat="1" ht="13.5" thickBot="1">
      <c r="A84" s="260" t="s">
        <v>117</v>
      </c>
      <c r="B84" s="349"/>
      <c r="C84" s="350"/>
      <c r="D84" s="350"/>
      <c r="E84" s="350"/>
      <c r="F84" s="257">
        <f>F36+F83</f>
        <v>6745.2998</v>
      </c>
      <c r="G84" s="361"/>
      <c r="H84" s="362"/>
      <c r="I84" s="350"/>
      <c r="J84" s="350"/>
      <c r="K84" s="257">
        <f>K36+K83</f>
        <v>5656.2699999999995</v>
      </c>
      <c r="L84" s="361"/>
      <c r="M84" s="366"/>
      <c r="N84" s="367">
        <v>4993</v>
      </c>
      <c r="O84" s="350"/>
      <c r="P84" s="257">
        <f>P36+P83</f>
        <v>6879.38904</v>
      </c>
      <c r="Q84" s="361"/>
      <c r="R84" s="366"/>
      <c r="S84" s="350"/>
      <c r="T84" s="350"/>
      <c r="U84" s="257">
        <f>U36+U83</f>
        <v>5846.73</v>
      </c>
      <c r="V84" s="361"/>
      <c r="W84" s="366"/>
      <c r="X84" s="350"/>
      <c r="Y84" s="350"/>
      <c r="Z84" s="375">
        <f>Z36+Z83</f>
        <v>4018.08</v>
      </c>
    </row>
    <row r="85" spans="1:3" ht="15">
      <c r="A85" s="16"/>
      <c r="B85" s="18"/>
      <c r="C85" s="18"/>
    </row>
  </sheetData>
  <sheetProtection/>
  <mergeCells count="11">
    <mergeCell ref="F1:U1"/>
    <mergeCell ref="D3:F3"/>
    <mergeCell ref="I3:K3"/>
    <mergeCell ref="S3:U3"/>
    <mergeCell ref="N3:P3"/>
    <mergeCell ref="V5:Z7"/>
    <mergeCell ref="I58:J58"/>
    <mergeCell ref="B5:F7"/>
    <mergeCell ref="G5:K7"/>
    <mergeCell ref="L5:P7"/>
    <mergeCell ref="Q5:U7"/>
  </mergeCells>
  <printOptions horizontalCentered="1"/>
  <pageMargins left="0" right="0" top="0" bottom="0" header="0" footer="0"/>
  <pageSetup fitToHeight="0" fitToWidth="1" horizontalDpi="600" verticalDpi="600" orientation="landscape" paperSize="9" scale="54" r:id="rId1"/>
  <headerFooter alignWithMargins="0">
    <oddFooter>&amp;RPAGE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zoomScalePageLayoutView="0" workbookViewId="0" topLeftCell="C1">
      <selection activeCell="A30" sqref="A30"/>
    </sheetView>
  </sheetViews>
  <sheetFormatPr defaultColWidth="9.140625" defaultRowHeight="12.75"/>
  <cols>
    <col min="1" max="1" width="35.7109375" style="278" customWidth="1"/>
    <col min="2" max="2" width="12.421875" style="394" customWidth="1"/>
    <col min="3" max="3" width="9.140625" style="22" customWidth="1"/>
    <col min="4" max="4" width="7.421875" style="0" customWidth="1"/>
    <col min="5" max="5" width="7.57421875" style="0" customWidth="1"/>
    <col min="6" max="6" width="8.140625" style="0" customWidth="1"/>
    <col min="7" max="7" width="10.7109375" style="47" customWidth="1"/>
    <col min="8" max="8" width="12.140625" style="47" customWidth="1"/>
    <col min="9" max="9" width="13.00390625" style="3" customWidth="1"/>
    <col min="10" max="10" width="11.28125" style="0" customWidth="1"/>
    <col min="11" max="11" width="12.140625" style="0" customWidth="1"/>
    <col min="12" max="12" width="10.8515625" style="3" customWidth="1"/>
    <col min="13" max="13" width="12.7109375" style="3" customWidth="1"/>
    <col min="14" max="14" width="9.140625" style="3" customWidth="1"/>
    <col min="15" max="15" width="10.8515625" style="0" customWidth="1"/>
    <col min="16" max="16" width="11.140625" style="0" customWidth="1"/>
    <col min="17" max="17" width="11.421875" style="3" customWidth="1"/>
    <col min="18" max="18" width="13.8515625" style="3" customWidth="1"/>
    <col min="19" max="19" width="9.140625" style="3" customWidth="1"/>
    <col min="20" max="20" width="7.421875" style="0" customWidth="1"/>
    <col min="21" max="21" width="9.8515625" style="0" customWidth="1"/>
    <col min="22" max="22" width="10.57421875" style="3" customWidth="1"/>
    <col min="23" max="23" width="12.7109375" style="3" customWidth="1"/>
    <col min="24" max="24" width="9.140625" style="3" customWidth="1"/>
    <col min="25" max="25" width="7.421875" style="0" customWidth="1"/>
    <col min="26" max="26" width="10.7109375" style="0" customWidth="1"/>
    <col min="27" max="27" width="10.28125" style="0" customWidth="1"/>
  </cols>
  <sheetData>
    <row r="1" spans="1:25" ht="18" customHeight="1">
      <c r="A1" s="264" t="s">
        <v>3</v>
      </c>
      <c r="B1" s="377"/>
      <c r="C1" s="54"/>
      <c r="E1" s="7"/>
      <c r="F1" s="7"/>
      <c r="G1" s="45"/>
      <c r="H1" s="45"/>
      <c r="I1" s="2"/>
      <c r="J1" s="431" t="s">
        <v>70</v>
      </c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4" s="1" customFormat="1" ht="18" customHeight="1">
      <c r="A2" s="265" t="s">
        <v>4</v>
      </c>
      <c r="B2" s="378"/>
      <c r="C2" s="55"/>
      <c r="D2" s="8"/>
      <c r="E2" s="8"/>
      <c r="F2" s="8"/>
      <c r="G2" s="46"/>
      <c r="H2" s="46"/>
      <c r="I2" s="9"/>
      <c r="J2" s="8"/>
      <c r="K2" s="8"/>
      <c r="L2" s="9"/>
      <c r="M2" s="9"/>
      <c r="N2" s="9"/>
      <c r="O2" s="8"/>
      <c r="P2" s="8"/>
      <c r="Q2" s="9"/>
      <c r="R2" s="9"/>
      <c r="S2" s="9"/>
      <c r="T2" s="8"/>
      <c r="U2" s="8"/>
      <c r="V2" s="9"/>
      <c r="W2" s="9"/>
      <c r="X2" s="9"/>
    </row>
    <row r="3" spans="1:27" s="4" customFormat="1" ht="18" customHeight="1" thickBot="1">
      <c r="A3" s="266" t="s">
        <v>5</v>
      </c>
      <c r="B3" s="379"/>
      <c r="C3" s="91"/>
      <c r="D3" s="422"/>
      <c r="E3" s="422"/>
      <c r="F3" s="422"/>
      <c r="G3" s="422"/>
      <c r="H3" s="2"/>
      <c r="I3" s="2"/>
      <c r="J3" s="422"/>
      <c r="K3" s="422"/>
      <c r="L3" s="422"/>
      <c r="M3" s="2"/>
      <c r="N3" s="2"/>
      <c r="O3" s="422"/>
      <c r="P3" s="422"/>
      <c r="Q3" s="422"/>
      <c r="R3" s="2"/>
      <c r="S3" s="2"/>
      <c r="T3" s="422"/>
      <c r="U3" s="422"/>
      <c r="V3" s="422"/>
      <c r="W3" s="2"/>
      <c r="X3" s="2"/>
      <c r="Y3" s="7"/>
      <c r="Z3" s="7"/>
      <c r="AA3" s="7"/>
    </row>
    <row r="4" spans="1:27" s="7" customFormat="1" ht="13.5" customHeight="1">
      <c r="A4" s="267"/>
      <c r="B4" s="395" t="s">
        <v>81</v>
      </c>
      <c r="C4" s="396"/>
      <c r="D4" s="396"/>
      <c r="E4" s="396"/>
      <c r="F4" s="396"/>
      <c r="G4" s="423"/>
      <c r="H4" s="395" t="s">
        <v>96</v>
      </c>
      <c r="I4" s="396"/>
      <c r="J4" s="396"/>
      <c r="K4" s="396"/>
      <c r="L4" s="423"/>
      <c r="M4" s="425" t="s">
        <v>97</v>
      </c>
      <c r="N4" s="426"/>
      <c r="O4" s="426"/>
      <c r="P4" s="426"/>
      <c r="Q4" s="427"/>
      <c r="R4" s="395" t="s">
        <v>99</v>
      </c>
      <c r="S4" s="396"/>
      <c r="T4" s="396"/>
      <c r="U4" s="396"/>
      <c r="V4" s="423"/>
      <c r="W4" s="395" t="s">
        <v>103</v>
      </c>
      <c r="X4" s="396"/>
      <c r="Y4" s="396"/>
      <c r="Z4" s="396"/>
      <c r="AA4" s="397"/>
    </row>
    <row r="5" spans="1:27" s="7" customFormat="1" ht="12.75">
      <c r="A5" s="268"/>
      <c r="B5" s="398"/>
      <c r="C5" s="399"/>
      <c r="D5" s="399"/>
      <c r="E5" s="399"/>
      <c r="F5" s="399"/>
      <c r="G5" s="424"/>
      <c r="H5" s="398"/>
      <c r="I5" s="399"/>
      <c r="J5" s="399"/>
      <c r="K5" s="399"/>
      <c r="L5" s="424"/>
      <c r="M5" s="428"/>
      <c r="N5" s="429"/>
      <c r="O5" s="429"/>
      <c r="P5" s="429"/>
      <c r="Q5" s="430"/>
      <c r="R5" s="398"/>
      <c r="S5" s="399"/>
      <c r="T5" s="399"/>
      <c r="U5" s="399"/>
      <c r="V5" s="424"/>
      <c r="W5" s="398"/>
      <c r="X5" s="399"/>
      <c r="Y5" s="399"/>
      <c r="Z5" s="399"/>
      <c r="AA5" s="400"/>
    </row>
    <row r="6" spans="1:27" s="7" customFormat="1" ht="12.75">
      <c r="A6" s="268"/>
      <c r="B6" s="398"/>
      <c r="C6" s="399"/>
      <c r="D6" s="399"/>
      <c r="E6" s="399"/>
      <c r="F6" s="399"/>
      <c r="G6" s="424"/>
      <c r="H6" s="398"/>
      <c r="I6" s="399"/>
      <c r="J6" s="399"/>
      <c r="K6" s="399"/>
      <c r="L6" s="424"/>
      <c r="M6" s="428"/>
      <c r="N6" s="429"/>
      <c r="O6" s="429"/>
      <c r="P6" s="429"/>
      <c r="Q6" s="430"/>
      <c r="R6" s="398"/>
      <c r="S6" s="399"/>
      <c r="T6" s="399"/>
      <c r="U6" s="399"/>
      <c r="V6" s="424"/>
      <c r="W6" s="398"/>
      <c r="X6" s="399"/>
      <c r="Y6" s="399"/>
      <c r="Z6" s="399"/>
      <c r="AA6" s="400"/>
    </row>
    <row r="7" spans="1:27" s="7" customFormat="1" ht="2.25" customHeight="1">
      <c r="A7" s="269"/>
      <c r="B7" s="380"/>
      <c r="C7" s="22"/>
      <c r="D7" s="56"/>
      <c r="E7" s="56"/>
      <c r="F7" s="56"/>
      <c r="G7" s="30"/>
      <c r="H7" s="104"/>
      <c r="I7" s="56"/>
      <c r="J7" s="56"/>
      <c r="K7" s="56"/>
      <c r="L7" s="32"/>
      <c r="M7" s="37"/>
      <c r="N7" s="56"/>
      <c r="O7" s="56"/>
      <c r="P7" s="56"/>
      <c r="Q7" s="32"/>
      <c r="R7" s="37"/>
      <c r="S7" s="56"/>
      <c r="T7" s="56"/>
      <c r="U7" s="56"/>
      <c r="V7" s="32"/>
      <c r="W7" s="37"/>
      <c r="X7" s="56"/>
      <c r="Y7" s="56"/>
      <c r="Z7" s="56"/>
      <c r="AA7" s="25"/>
    </row>
    <row r="8" spans="1:27" s="2" customFormat="1" ht="27.75" customHeight="1">
      <c r="A8" s="270" t="s">
        <v>66</v>
      </c>
      <c r="B8" s="121" t="s">
        <v>77</v>
      </c>
      <c r="C8" s="61" t="s">
        <v>67</v>
      </c>
      <c r="D8" s="61" t="s">
        <v>0</v>
      </c>
      <c r="E8" s="61" t="s">
        <v>1</v>
      </c>
      <c r="F8" s="79" t="s">
        <v>109</v>
      </c>
      <c r="G8" s="101" t="s">
        <v>2</v>
      </c>
      <c r="H8" s="105" t="s">
        <v>77</v>
      </c>
      <c r="I8" s="79" t="s">
        <v>67</v>
      </c>
      <c r="J8" s="61" t="s">
        <v>0</v>
      </c>
      <c r="K8" s="61" t="s">
        <v>1</v>
      </c>
      <c r="L8" s="122" t="s">
        <v>2</v>
      </c>
      <c r="M8" s="105" t="s">
        <v>77</v>
      </c>
      <c r="N8" s="61" t="s">
        <v>67</v>
      </c>
      <c r="O8" s="61" t="s">
        <v>0</v>
      </c>
      <c r="P8" s="61" t="s">
        <v>1</v>
      </c>
      <c r="Q8" s="122" t="s">
        <v>2</v>
      </c>
      <c r="R8" s="105" t="s">
        <v>77</v>
      </c>
      <c r="S8" s="79" t="s">
        <v>67</v>
      </c>
      <c r="T8" s="79" t="s">
        <v>0</v>
      </c>
      <c r="U8" s="61" t="s">
        <v>1</v>
      </c>
      <c r="V8" s="122" t="s">
        <v>2</v>
      </c>
      <c r="W8" s="105" t="s">
        <v>77</v>
      </c>
      <c r="X8" s="79" t="s">
        <v>67</v>
      </c>
      <c r="Y8" s="61" t="s">
        <v>0</v>
      </c>
      <c r="Z8" s="61" t="s">
        <v>1</v>
      </c>
      <c r="AA8" s="106" t="s">
        <v>2</v>
      </c>
    </row>
    <row r="9" spans="1:27" ht="68.25" customHeight="1">
      <c r="A9" s="198" t="s">
        <v>6</v>
      </c>
      <c r="B9" s="207"/>
      <c r="C9" s="62">
        <v>190</v>
      </c>
      <c r="D9" s="34"/>
      <c r="E9" s="34">
        <v>8</v>
      </c>
      <c r="F9" s="34"/>
      <c r="G9" s="38">
        <f>C9*E9</f>
        <v>1520</v>
      </c>
      <c r="H9" s="107"/>
      <c r="I9" s="49">
        <v>184</v>
      </c>
      <c r="J9" s="49">
        <v>0</v>
      </c>
      <c r="K9" s="49">
        <v>7.5</v>
      </c>
      <c r="L9" s="50">
        <f>I9*K9</f>
        <v>1380</v>
      </c>
      <c r="M9" s="33"/>
      <c r="N9" s="34">
        <v>190</v>
      </c>
      <c r="O9" s="34"/>
      <c r="P9" s="34">
        <v>14.169</v>
      </c>
      <c r="Q9" s="35">
        <f>N9*P9</f>
        <v>2692.11</v>
      </c>
      <c r="R9" s="129" t="s">
        <v>100</v>
      </c>
      <c r="S9" s="34">
        <v>12</v>
      </c>
      <c r="T9" s="34"/>
      <c r="U9" s="34">
        <v>216.667</v>
      </c>
      <c r="V9" s="35">
        <f>S9*U9</f>
        <v>2600.004</v>
      </c>
      <c r="W9" s="131" t="s">
        <v>104</v>
      </c>
      <c r="X9" s="34">
        <v>8</v>
      </c>
      <c r="Y9" s="34"/>
      <c r="Z9" s="34">
        <v>200</v>
      </c>
      <c r="AA9" s="42">
        <f>X9*Z9</f>
        <v>1600</v>
      </c>
    </row>
    <row r="10" spans="1:27" ht="54.75" customHeight="1">
      <c r="A10" s="198" t="s">
        <v>7</v>
      </c>
      <c r="B10" s="207"/>
      <c r="C10" s="63">
        <v>165</v>
      </c>
      <c r="D10" s="34"/>
      <c r="E10" s="34">
        <v>8</v>
      </c>
      <c r="F10" s="34"/>
      <c r="G10" s="38">
        <f>C10*E10</f>
        <v>1320</v>
      </c>
      <c r="H10" s="119" t="s">
        <v>94</v>
      </c>
      <c r="I10" s="49">
        <v>10</v>
      </c>
      <c r="J10" s="49">
        <v>0</v>
      </c>
      <c r="K10" s="49">
        <v>0.1</v>
      </c>
      <c r="L10" s="50">
        <f aca="true" t="shared" si="0" ref="L10:L15">I10*K10</f>
        <v>1</v>
      </c>
      <c r="M10" s="323" t="s">
        <v>120</v>
      </c>
      <c r="N10" s="34">
        <v>161</v>
      </c>
      <c r="O10" s="34"/>
      <c r="P10" s="34">
        <v>13.9</v>
      </c>
      <c r="Q10" s="35"/>
      <c r="R10" s="130" t="s">
        <v>115</v>
      </c>
      <c r="S10" s="34"/>
      <c r="T10" s="34"/>
      <c r="U10" s="34"/>
      <c r="V10" s="35">
        <f aca="true" t="shared" si="1" ref="V10:V16">S10*U10</f>
        <v>0</v>
      </c>
      <c r="W10" s="33"/>
      <c r="X10" s="34"/>
      <c r="Y10" s="34"/>
      <c r="Z10" s="34"/>
      <c r="AA10" s="42">
        <f aca="true" t="shared" si="2" ref="AA10:AA16">X10*Z10</f>
        <v>0</v>
      </c>
    </row>
    <row r="11" spans="1:27" ht="26.25" customHeight="1">
      <c r="A11" s="198" t="s">
        <v>8</v>
      </c>
      <c r="B11" s="207"/>
      <c r="C11" s="64">
        <v>16010</v>
      </c>
      <c r="D11" s="12"/>
      <c r="E11" s="12">
        <v>0.2</v>
      </c>
      <c r="F11" s="12"/>
      <c r="G11" s="30">
        <f>C11*E11+D11</f>
        <v>3202</v>
      </c>
      <c r="H11" s="104"/>
      <c r="I11" s="49">
        <v>16010</v>
      </c>
      <c r="J11" s="49">
        <v>0</v>
      </c>
      <c r="K11" s="49">
        <v>0.05</v>
      </c>
      <c r="L11" s="50">
        <f t="shared" si="0"/>
        <v>800.5</v>
      </c>
      <c r="M11" s="33"/>
      <c r="N11" s="34">
        <v>16010</v>
      </c>
      <c r="O11" s="34"/>
      <c r="P11" s="34">
        <v>0.0795</v>
      </c>
      <c r="Q11" s="35">
        <f>P11*N11</f>
        <v>1272.795</v>
      </c>
      <c r="R11" s="33"/>
      <c r="S11" s="34">
        <v>16010</v>
      </c>
      <c r="T11" s="34"/>
      <c r="U11" s="34">
        <v>0.01</v>
      </c>
      <c r="V11" s="35">
        <f t="shared" si="1"/>
        <v>160.1</v>
      </c>
      <c r="W11" s="33"/>
      <c r="X11" s="34">
        <v>16010</v>
      </c>
      <c r="Y11" s="34"/>
      <c r="Z11" s="34">
        <v>0.005</v>
      </c>
      <c r="AA11" s="42">
        <f t="shared" si="2"/>
        <v>80.05</v>
      </c>
    </row>
    <row r="12" spans="1:27" ht="19.5" customHeight="1">
      <c r="A12" s="198" t="s">
        <v>9</v>
      </c>
      <c r="B12" s="207"/>
      <c r="C12" s="62">
        <v>491</v>
      </c>
      <c r="D12" s="12"/>
      <c r="E12" s="12">
        <v>1.95</v>
      </c>
      <c r="F12" s="12"/>
      <c r="G12" s="30">
        <f>C12*E12+D12</f>
        <v>957.4499999999999</v>
      </c>
      <c r="H12" s="104"/>
      <c r="I12" s="49">
        <v>491</v>
      </c>
      <c r="J12" s="49">
        <v>0</v>
      </c>
      <c r="K12" s="49">
        <v>0</v>
      </c>
      <c r="L12" s="50">
        <f t="shared" si="0"/>
        <v>0</v>
      </c>
      <c r="M12" s="33"/>
      <c r="N12" s="34">
        <v>491</v>
      </c>
      <c r="O12" s="34">
        <v>4900</v>
      </c>
      <c r="P12" s="34">
        <v>5</v>
      </c>
      <c r="Q12" s="35">
        <f>N12*P12</f>
        <v>2455</v>
      </c>
      <c r="R12" s="33"/>
      <c r="S12" s="34">
        <v>491</v>
      </c>
      <c r="T12" s="34"/>
      <c r="U12" s="34">
        <v>0.5</v>
      </c>
      <c r="V12" s="35">
        <f t="shared" si="1"/>
        <v>245.5</v>
      </c>
      <c r="W12" s="33"/>
      <c r="X12" s="34">
        <v>491</v>
      </c>
      <c r="Y12" s="34"/>
      <c r="Z12" s="34">
        <v>2</v>
      </c>
      <c r="AA12" s="42">
        <f t="shared" si="2"/>
        <v>982</v>
      </c>
    </row>
    <row r="13" spans="1:27" ht="19.5" customHeight="1">
      <c r="A13" s="198" t="s">
        <v>10</v>
      </c>
      <c r="B13" s="207"/>
      <c r="C13" s="62">
        <v>3</v>
      </c>
      <c r="D13" s="12"/>
      <c r="E13" s="12">
        <v>1</v>
      </c>
      <c r="F13" s="12"/>
      <c r="G13" s="30">
        <f>C13*E13+D13</f>
        <v>3</v>
      </c>
      <c r="H13" s="104"/>
      <c r="I13" s="49">
        <v>3</v>
      </c>
      <c r="J13" s="49">
        <v>0</v>
      </c>
      <c r="K13" s="49">
        <v>5</v>
      </c>
      <c r="L13" s="50">
        <f t="shared" si="0"/>
        <v>15</v>
      </c>
      <c r="M13" s="33"/>
      <c r="N13" s="34">
        <v>3</v>
      </c>
      <c r="O13" s="34">
        <v>33</v>
      </c>
      <c r="P13" s="34"/>
      <c r="Q13" s="35"/>
      <c r="R13" s="33"/>
      <c r="S13" s="34"/>
      <c r="T13" s="34"/>
      <c r="U13" s="34"/>
      <c r="V13" s="35">
        <f t="shared" si="1"/>
        <v>0</v>
      </c>
      <c r="W13" s="33"/>
      <c r="X13" s="34">
        <v>3</v>
      </c>
      <c r="Y13" s="34"/>
      <c r="Z13" s="34">
        <v>4.95</v>
      </c>
      <c r="AA13" s="42">
        <f t="shared" si="2"/>
        <v>14.850000000000001</v>
      </c>
    </row>
    <row r="14" spans="1:27" ht="1.5" customHeight="1">
      <c r="A14" s="198" t="s">
        <v>11</v>
      </c>
      <c r="B14" s="207"/>
      <c r="C14" s="62">
        <v>4</v>
      </c>
      <c r="D14" s="12"/>
      <c r="E14" s="12">
        <v>23.83</v>
      </c>
      <c r="F14" s="12"/>
      <c r="G14" s="30">
        <f>C14*E14+D14</f>
        <v>95.32</v>
      </c>
      <c r="H14" s="104"/>
      <c r="I14" s="49"/>
      <c r="J14" s="49">
        <v>0</v>
      </c>
      <c r="K14" s="49"/>
      <c r="L14" s="50">
        <f t="shared" si="0"/>
        <v>0</v>
      </c>
      <c r="M14" s="33"/>
      <c r="N14" s="34"/>
      <c r="O14" s="34"/>
      <c r="P14" s="34"/>
      <c r="Q14" s="35">
        <f>N14*P14</f>
        <v>0</v>
      </c>
      <c r="R14" s="33"/>
      <c r="S14" s="34"/>
      <c r="T14" s="34"/>
      <c r="U14" s="34"/>
      <c r="V14" s="35">
        <f t="shared" si="1"/>
        <v>0</v>
      </c>
      <c r="W14" s="33"/>
      <c r="X14" s="34"/>
      <c r="Y14" s="34"/>
      <c r="Z14" s="34"/>
      <c r="AA14" s="42">
        <f t="shared" si="2"/>
        <v>0</v>
      </c>
    </row>
    <row r="15" spans="1:27" ht="41.25" customHeight="1">
      <c r="A15" s="198" t="s">
        <v>74</v>
      </c>
      <c r="B15" s="207"/>
      <c r="C15" s="62"/>
      <c r="D15" s="12">
        <v>1</v>
      </c>
      <c r="E15" s="17">
        <v>525</v>
      </c>
      <c r="F15" s="82"/>
      <c r="G15" s="51">
        <v>525</v>
      </c>
      <c r="H15" s="108"/>
      <c r="I15" s="49">
        <v>1</v>
      </c>
      <c r="J15" s="49"/>
      <c r="K15" s="49">
        <v>60</v>
      </c>
      <c r="L15" s="50">
        <f t="shared" si="0"/>
        <v>60</v>
      </c>
      <c r="M15" s="33"/>
      <c r="N15" s="34"/>
      <c r="O15" s="34"/>
      <c r="P15" s="34"/>
      <c r="Q15" s="35">
        <f>N15*P15</f>
        <v>0</v>
      </c>
      <c r="R15" s="33"/>
      <c r="S15" s="34">
        <v>4</v>
      </c>
      <c r="T15" s="34"/>
      <c r="U15" s="34">
        <v>19</v>
      </c>
      <c r="V15" s="35">
        <f t="shared" si="1"/>
        <v>76</v>
      </c>
      <c r="W15" s="33"/>
      <c r="X15" s="34"/>
      <c r="Y15" s="34"/>
      <c r="Z15" s="34"/>
      <c r="AA15" s="42">
        <f t="shared" si="2"/>
        <v>0</v>
      </c>
    </row>
    <row r="16" spans="1:27" ht="41.25" customHeight="1">
      <c r="A16" s="198" t="s">
        <v>73</v>
      </c>
      <c r="B16" s="207"/>
      <c r="C16" s="62"/>
      <c r="D16" s="12">
        <v>4</v>
      </c>
      <c r="E16" s="17">
        <v>23.83</v>
      </c>
      <c r="F16" s="82"/>
      <c r="G16" s="51">
        <f>D16*E16</f>
        <v>95.32</v>
      </c>
      <c r="H16" s="108"/>
      <c r="I16" s="49"/>
      <c r="J16" s="49"/>
      <c r="K16" s="49"/>
      <c r="L16" s="50">
        <v>60</v>
      </c>
      <c r="M16" s="33"/>
      <c r="N16" s="34"/>
      <c r="O16" s="34"/>
      <c r="P16" s="34"/>
      <c r="Q16" s="35">
        <f>N16*P16</f>
        <v>0</v>
      </c>
      <c r="R16" s="329"/>
      <c r="S16" s="34"/>
      <c r="T16" s="34"/>
      <c r="U16" s="34"/>
      <c r="V16" s="35">
        <f t="shared" si="1"/>
        <v>0</v>
      </c>
      <c r="W16" s="33"/>
      <c r="X16" s="34">
        <v>4</v>
      </c>
      <c r="Y16" s="34"/>
      <c r="Z16" s="34">
        <v>9</v>
      </c>
      <c r="AA16" s="42">
        <f t="shared" si="2"/>
        <v>36</v>
      </c>
    </row>
    <row r="17" spans="1:27" ht="19.5" customHeight="1">
      <c r="A17" s="186" t="s">
        <v>82</v>
      </c>
      <c r="B17" s="208"/>
      <c r="C17" s="65"/>
      <c r="D17" s="71"/>
      <c r="E17" s="71"/>
      <c r="F17" s="71"/>
      <c r="G17" s="259">
        <f>SUM(G9:G16)</f>
        <v>7718.089999999999</v>
      </c>
      <c r="H17" s="109"/>
      <c r="I17" s="71"/>
      <c r="J17" s="71"/>
      <c r="K17" s="71"/>
      <c r="L17" s="320">
        <f>SUM(L9:L16)</f>
        <v>2316.5</v>
      </c>
      <c r="M17" s="70"/>
      <c r="N17" s="71"/>
      <c r="O17" s="227">
        <f>SUM(O12:O16)</f>
        <v>4933</v>
      </c>
      <c r="P17" s="71"/>
      <c r="Q17" s="320">
        <f>SUM(Q9:Q16)</f>
        <v>6419.905000000001</v>
      </c>
      <c r="R17" s="70"/>
      <c r="S17" s="71"/>
      <c r="T17" s="71"/>
      <c r="U17" s="71"/>
      <c r="V17" s="320">
        <f>SUM(V9:V16)</f>
        <v>3081.604</v>
      </c>
      <c r="W17" s="70"/>
      <c r="X17" s="71"/>
      <c r="Y17" s="71"/>
      <c r="Z17" s="71"/>
      <c r="AA17" s="255">
        <f>SUM(AA9:AA16)</f>
        <v>2712.9</v>
      </c>
    </row>
    <row r="18" spans="1:27" s="164" customFormat="1" ht="41.25" customHeight="1">
      <c r="A18" s="186" t="s">
        <v>12</v>
      </c>
      <c r="B18" s="208"/>
      <c r="C18" s="65"/>
      <c r="D18" s="71"/>
      <c r="E18" s="197"/>
      <c r="F18" s="71"/>
      <c r="G18" s="215"/>
      <c r="H18" s="242"/>
      <c r="I18" s="243"/>
      <c r="J18" s="71"/>
      <c r="K18" s="71"/>
      <c r="L18" s="244"/>
      <c r="M18" s="245"/>
      <c r="N18" s="243"/>
      <c r="O18" s="71"/>
      <c r="P18" s="71"/>
      <c r="Q18" s="76"/>
      <c r="R18" s="70"/>
      <c r="S18" s="71"/>
      <c r="T18" s="71"/>
      <c r="U18" s="71"/>
      <c r="V18" s="76"/>
      <c r="W18" s="70"/>
      <c r="X18" s="71"/>
      <c r="Y18" s="71"/>
      <c r="Z18" s="71"/>
      <c r="AA18" s="72"/>
    </row>
    <row r="19" spans="1:27" ht="19.5" customHeight="1" hidden="1">
      <c r="A19" s="271" t="s">
        <v>13</v>
      </c>
      <c r="B19" s="381"/>
      <c r="C19" s="52"/>
      <c r="D19" s="49"/>
      <c r="E19" s="74"/>
      <c r="F19" s="49"/>
      <c r="G19" s="51"/>
      <c r="H19" s="108"/>
      <c r="I19" s="103">
        <v>8</v>
      </c>
      <c r="J19" s="49"/>
      <c r="K19" s="49">
        <v>42.25</v>
      </c>
      <c r="L19" s="51">
        <f>I19*K19</f>
        <v>338</v>
      </c>
      <c r="M19" s="107"/>
      <c r="N19" s="80"/>
      <c r="O19" s="34"/>
      <c r="P19" s="34"/>
      <c r="Q19" s="35"/>
      <c r="R19" s="33"/>
      <c r="S19" s="34"/>
      <c r="T19" s="34"/>
      <c r="U19" s="34"/>
      <c r="V19" s="35"/>
      <c r="W19" s="33"/>
      <c r="X19" s="12">
        <v>30</v>
      </c>
      <c r="Y19" s="12"/>
      <c r="Z19" s="12">
        <v>9.2</v>
      </c>
      <c r="AA19" s="6">
        <f>X19*Z19</f>
        <v>276</v>
      </c>
    </row>
    <row r="20" spans="1:27" ht="23.25" customHeight="1">
      <c r="A20" s="271" t="s">
        <v>14</v>
      </c>
      <c r="B20" s="381"/>
      <c r="C20" s="52"/>
      <c r="D20" s="49"/>
      <c r="E20" s="74"/>
      <c r="F20" s="49"/>
      <c r="G20" s="51" t="s">
        <v>72</v>
      </c>
      <c r="H20" s="128" t="s">
        <v>92</v>
      </c>
      <c r="I20" s="103">
        <v>1</v>
      </c>
      <c r="J20" s="49"/>
      <c r="K20" s="49">
        <v>144.9</v>
      </c>
      <c r="L20" s="51">
        <f aca="true" t="shared" si="3" ref="L20:L34">I20*K20</f>
        <v>144.9</v>
      </c>
      <c r="M20" s="107"/>
      <c r="N20" s="80"/>
      <c r="O20" s="34"/>
      <c r="P20" s="34"/>
      <c r="Q20" s="35"/>
      <c r="R20" s="33"/>
      <c r="S20" s="34"/>
      <c r="T20" s="34"/>
      <c r="U20" s="34"/>
      <c r="V20" s="35">
        <v>25.35</v>
      </c>
      <c r="W20" s="33"/>
      <c r="X20" s="34"/>
      <c r="Y20" s="34"/>
      <c r="Z20" s="34"/>
      <c r="AA20" s="42"/>
    </row>
    <row r="21" spans="1:27" ht="32.25" customHeight="1">
      <c r="A21" s="272" t="s">
        <v>15</v>
      </c>
      <c r="B21" s="382"/>
      <c r="C21" s="53"/>
      <c r="D21" s="49"/>
      <c r="E21" s="74"/>
      <c r="F21" s="49"/>
      <c r="G21" s="51" t="s">
        <v>72</v>
      </c>
      <c r="H21" s="128" t="s">
        <v>93</v>
      </c>
      <c r="I21" s="103">
        <v>1</v>
      </c>
      <c r="J21" s="49"/>
      <c r="K21" s="49">
        <v>11.28</v>
      </c>
      <c r="L21" s="51">
        <f t="shared" si="3"/>
        <v>11.28</v>
      </c>
      <c r="M21" s="107"/>
      <c r="N21" s="80"/>
      <c r="O21" s="34"/>
      <c r="P21" s="34"/>
      <c r="Q21" s="35">
        <v>77.37</v>
      </c>
      <c r="R21" s="33"/>
      <c r="S21" s="34"/>
      <c r="T21" s="34"/>
      <c r="U21" s="34"/>
      <c r="V21" s="35">
        <v>279.47</v>
      </c>
      <c r="W21" s="33"/>
      <c r="X21" s="34"/>
      <c r="Y21" s="34"/>
      <c r="Z21" s="34"/>
      <c r="AA21" s="36"/>
    </row>
    <row r="22" spans="1:27" ht="12" customHeight="1">
      <c r="A22" s="272" t="s">
        <v>16</v>
      </c>
      <c r="B22" s="382"/>
      <c r="C22" s="53"/>
      <c r="D22" s="49"/>
      <c r="E22" s="74"/>
      <c r="F22" s="49"/>
      <c r="G22" s="51" t="s">
        <v>72</v>
      </c>
      <c r="H22" s="108"/>
      <c r="I22" s="103"/>
      <c r="J22" s="49"/>
      <c r="K22" s="49"/>
      <c r="L22" s="51">
        <f t="shared" si="3"/>
        <v>0</v>
      </c>
      <c r="M22" s="107"/>
      <c r="N22" s="80"/>
      <c r="O22" s="34"/>
      <c r="P22" s="34"/>
      <c r="Q22" s="35">
        <v>0.23</v>
      </c>
      <c r="R22" s="33"/>
      <c r="S22" s="34"/>
      <c r="T22" s="34"/>
      <c r="U22" s="34"/>
      <c r="V22" s="35">
        <v>0.38</v>
      </c>
      <c r="W22" s="33"/>
      <c r="X22" s="34"/>
      <c r="Y22" s="34"/>
      <c r="Z22" s="34"/>
      <c r="AA22" s="36">
        <v>2.71</v>
      </c>
    </row>
    <row r="23" spans="1:27" ht="31.5" customHeight="1">
      <c r="A23" s="198" t="s">
        <v>78</v>
      </c>
      <c r="B23" s="207" t="s">
        <v>85</v>
      </c>
      <c r="C23" s="57">
        <v>190</v>
      </c>
      <c r="D23" s="34"/>
      <c r="E23" s="73">
        <v>0.001</v>
      </c>
      <c r="F23" s="34"/>
      <c r="G23" s="38">
        <v>1.52</v>
      </c>
      <c r="H23" s="132" t="s">
        <v>13</v>
      </c>
      <c r="I23" s="103"/>
      <c r="J23" s="49"/>
      <c r="K23" s="49">
        <v>42.25</v>
      </c>
      <c r="L23" s="51">
        <v>338</v>
      </c>
      <c r="M23" s="108"/>
      <c r="N23" s="83"/>
      <c r="O23" s="12"/>
      <c r="P23" s="12"/>
      <c r="Q23" s="15"/>
      <c r="R23" s="11"/>
      <c r="S23" s="12"/>
      <c r="T23" s="12"/>
      <c r="U23" s="13"/>
      <c r="V23" s="15">
        <v>231.22</v>
      </c>
      <c r="W23" s="132" t="s">
        <v>13</v>
      </c>
      <c r="X23" s="12"/>
      <c r="Y23" s="12"/>
      <c r="Z23" s="13">
        <v>9.2</v>
      </c>
      <c r="AA23" s="6">
        <v>276</v>
      </c>
    </row>
    <row r="24" spans="1:27" ht="28.5" customHeight="1">
      <c r="A24" s="198" t="s">
        <v>79</v>
      </c>
      <c r="B24" s="207" t="s">
        <v>86</v>
      </c>
      <c r="C24" s="57">
        <v>165</v>
      </c>
      <c r="D24" s="34"/>
      <c r="E24" s="73">
        <v>0.001</v>
      </c>
      <c r="F24" s="34"/>
      <c r="G24" s="38">
        <v>1.32</v>
      </c>
      <c r="H24" s="107"/>
      <c r="I24" s="84"/>
      <c r="J24" s="12"/>
      <c r="K24" s="12"/>
      <c r="L24" s="51">
        <f t="shared" si="3"/>
        <v>0</v>
      </c>
      <c r="M24" s="108"/>
      <c r="N24" s="81"/>
      <c r="O24" s="12"/>
      <c r="P24" s="12"/>
      <c r="Q24" s="15"/>
      <c r="R24" s="11"/>
      <c r="S24" s="12"/>
      <c r="T24" s="12"/>
      <c r="U24" s="12"/>
      <c r="V24" s="15">
        <v>74.97</v>
      </c>
      <c r="W24" s="132" t="s">
        <v>14</v>
      </c>
      <c r="X24" s="12"/>
      <c r="Y24" s="12"/>
      <c r="Z24" s="12">
        <v>1.25</v>
      </c>
      <c r="AA24" s="6">
        <v>1.25</v>
      </c>
    </row>
    <row r="25" spans="1:27" ht="24" customHeight="1">
      <c r="A25" s="198" t="s">
        <v>78</v>
      </c>
      <c r="B25" s="207" t="s">
        <v>89</v>
      </c>
      <c r="C25" s="57">
        <v>190</v>
      </c>
      <c r="D25" s="34"/>
      <c r="E25" s="73"/>
      <c r="F25" s="34"/>
      <c r="G25" s="38">
        <v>15.2</v>
      </c>
      <c r="H25" s="107"/>
      <c r="I25" s="84"/>
      <c r="J25" s="12"/>
      <c r="K25" s="12"/>
      <c r="L25" s="51">
        <f t="shared" si="3"/>
        <v>0</v>
      </c>
      <c r="M25" s="108"/>
      <c r="N25" s="81"/>
      <c r="O25" s="12"/>
      <c r="P25" s="12"/>
      <c r="Q25" s="15"/>
      <c r="R25" s="11"/>
      <c r="S25" s="12"/>
      <c r="T25" s="12"/>
      <c r="U25" s="13"/>
      <c r="V25" s="15">
        <v>0</v>
      </c>
      <c r="W25" s="11"/>
      <c r="X25" s="12"/>
      <c r="Y25" s="12"/>
      <c r="Z25" s="13"/>
      <c r="AA25" s="6">
        <f aca="true" t="shared" si="4" ref="AA25:AA34">X25*Z25</f>
        <v>0</v>
      </c>
    </row>
    <row r="26" spans="1:27" ht="19.5" customHeight="1">
      <c r="A26" s="198" t="s">
        <v>78</v>
      </c>
      <c r="B26" s="207" t="s">
        <v>89</v>
      </c>
      <c r="C26" s="57">
        <v>165</v>
      </c>
      <c r="D26" s="34"/>
      <c r="E26" s="73"/>
      <c r="F26" s="34"/>
      <c r="G26" s="38">
        <v>13.2</v>
      </c>
      <c r="H26" s="107"/>
      <c r="I26" s="84">
        <v>1</v>
      </c>
      <c r="J26" s="12"/>
      <c r="K26" s="12">
        <v>10</v>
      </c>
      <c r="L26" s="51">
        <f t="shared" si="3"/>
        <v>10</v>
      </c>
      <c r="M26" s="108"/>
      <c r="N26" s="81"/>
      <c r="O26" s="12"/>
      <c r="P26" s="12"/>
      <c r="Q26" s="15"/>
      <c r="R26" s="11"/>
      <c r="S26" s="12"/>
      <c r="T26" s="12"/>
      <c r="U26" s="12"/>
      <c r="V26" s="15">
        <v>0</v>
      </c>
      <c r="W26" s="11"/>
      <c r="X26" s="12"/>
      <c r="Y26" s="12"/>
      <c r="Z26" s="12"/>
      <c r="AA26" s="6">
        <f t="shared" si="4"/>
        <v>0</v>
      </c>
    </row>
    <row r="27" spans="1:27" ht="19.5" customHeight="1">
      <c r="A27" s="198" t="s">
        <v>17</v>
      </c>
      <c r="B27" s="207"/>
      <c r="C27" s="57"/>
      <c r="D27" s="34"/>
      <c r="E27" s="73"/>
      <c r="F27" s="34"/>
      <c r="G27" s="38" t="s">
        <v>72</v>
      </c>
      <c r="H27" s="107"/>
      <c r="I27" s="84"/>
      <c r="J27" s="12"/>
      <c r="K27" s="12"/>
      <c r="L27" s="51">
        <f t="shared" si="3"/>
        <v>0</v>
      </c>
      <c r="M27" s="108"/>
      <c r="N27" s="81"/>
      <c r="O27" s="12"/>
      <c r="P27" s="12"/>
      <c r="Q27" s="15"/>
      <c r="R27" s="11"/>
      <c r="S27" s="12"/>
      <c r="T27" s="12"/>
      <c r="U27" s="12"/>
      <c r="V27" s="15">
        <v>0</v>
      </c>
      <c r="W27" s="11"/>
      <c r="X27" s="12"/>
      <c r="Y27" s="12"/>
      <c r="Z27" s="12"/>
      <c r="AA27" s="6">
        <f t="shared" si="4"/>
        <v>0</v>
      </c>
    </row>
    <row r="28" spans="1:27" ht="19.5" customHeight="1">
      <c r="A28" s="198" t="s">
        <v>18</v>
      </c>
      <c r="B28" s="207"/>
      <c r="C28" s="57"/>
      <c r="D28" s="34"/>
      <c r="E28" s="73"/>
      <c r="F28" s="34"/>
      <c r="G28" s="38">
        <v>85.2</v>
      </c>
      <c r="H28" s="107"/>
      <c r="I28" s="84"/>
      <c r="J28" s="12"/>
      <c r="K28" s="12"/>
      <c r="L28" s="51">
        <v>20</v>
      </c>
      <c r="M28" s="108"/>
      <c r="N28" s="81"/>
      <c r="O28" s="12"/>
      <c r="P28" s="12"/>
      <c r="Q28" s="15"/>
      <c r="R28" s="11"/>
      <c r="S28" s="12"/>
      <c r="T28" s="12"/>
      <c r="U28" s="12"/>
      <c r="V28" s="15">
        <v>168.24</v>
      </c>
      <c r="W28" s="11"/>
      <c r="X28" s="12"/>
      <c r="Y28" s="12"/>
      <c r="Z28" s="12"/>
      <c r="AA28" s="6">
        <f t="shared" si="4"/>
        <v>0</v>
      </c>
    </row>
    <row r="29" spans="1:27" ht="22.5" customHeight="1">
      <c r="A29" s="198" t="s">
        <v>19</v>
      </c>
      <c r="B29" s="383"/>
      <c r="C29" s="57"/>
      <c r="D29" s="34"/>
      <c r="E29" s="73"/>
      <c r="F29" s="34"/>
      <c r="G29" s="38" t="s">
        <v>72</v>
      </c>
      <c r="H29" s="107"/>
      <c r="I29" s="84"/>
      <c r="J29" s="12"/>
      <c r="K29" s="12"/>
      <c r="L29" s="51">
        <f t="shared" si="3"/>
        <v>0</v>
      </c>
      <c r="M29" s="108"/>
      <c r="N29" s="81"/>
      <c r="O29" s="12"/>
      <c r="P29" s="12"/>
      <c r="Q29" s="15"/>
      <c r="R29" s="11"/>
      <c r="S29" s="12"/>
      <c r="T29" s="12"/>
      <c r="U29" s="12"/>
      <c r="V29" s="15">
        <v>9.21</v>
      </c>
      <c r="W29" s="11"/>
      <c r="X29" s="12"/>
      <c r="Y29" s="12"/>
      <c r="Z29" s="12"/>
      <c r="AA29" s="6">
        <f t="shared" si="4"/>
        <v>0</v>
      </c>
    </row>
    <row r="30" spans="1:27" ht="19.5" customHeight="1">
      <c r="A30" s="198" t="s">
        <v>20</v>
      </c>
      <c r="B30" s="207"/>
      <c r="C30" s="57"/>
      <c r="D30" s="34"/>
      <c r="E30" s="73"/>
      <c r="F30" s="34"/>
      <c r="G30" s="38" t="s">
        <v>72</v>
      </c>
      <c r="H30" s="107"/>
      <c r="I30" s="84"/>
      <c r="J30" s="12"/>
      <c r="K30" s="12"/>
      <c r="L30" s="51">
        <f t="shared" si="3"/>
        <v>0</v>
      </c>
      <c r="M30" s="108"/>
      <c r="N30" s="81"/>
      <c r="O30" s="12"/>
      <c r="P30" s="12"/>
      <c r="Q30" s="15"/>
      <c r="R30" s="11"/>
      <c r="S30" s="12"/>
      <c r="T30" s="12"/>
      <c r="U30" s="12"/>
      <c r="V30" s="15">
        <v>238.13</v>
      </c>
      <c r="W30" s="11"/>
      <c r="X30" s="12"/>
      <c r="Y30" s="12"/>
      <c r="Z30" s="12"/>
      <c r="AA30" s="6">
        <f t="shared" si="4"/>
        <v>0</v>
      </c>
    </row>
    <row r="31" spans="1:27" ht="19.5" customHeight="1">
      <c r="A31" s="198" t="s">
        <v>87</v>
      </c>
      <c r="B31" s="207" t="s">
        <v>88</v>
      </c>
      <c r="C31" s="57">
        <v>190</v>
      </c>
      <c r="D31" s="34"/>
      <c r="E31" s="73"/>
      <c r="F31" s="34"/>
      <c r="G31" s="38">
        <v>76</v>
      </c>
      <c r="H31" s="107"/>
      <c r="I31" s="84"/>
      <c r="J31" s="12"/>
      <c r="K31" s="12"/>
      <c r="L31" s="51">
        <f t="shared" si="3"/>
        <v>0</v>
      </c>
      <c r="M31" s="108"/>
      <c r="N31" s="81"/>
      <c r="O31" s="12"/>
      <c r="P31" s="12"/>
      <c r="Q31" s="15"/>
      <c r="R31" s="11"/>
      <c r="S31" s="12"/>
      <c r="T31" s="12"/>
      <c r="U31" s="12"/>
      <c r="V31" s="15">
        <v>0</v>
      </c>
      <c r="W31" s="11"/>
      <c r="X31" s="12"/>
      <c r="Y31" s="12"/>
      <c r="Z31" s="12"/>
      <c r="AA31" s="6">
        <f t="shared" si="4"/>
        <v>0</v>
      </c>
    </row>
    <row r="32" spans="1:27" ht="19.5" customHeight="1">
      <c r="A32" s="198" t="s">
        <v>21</v>
      </c>
      <c r="B32" s="207" t="s">
        <v>88</v>
      </c>
      <c r="C32" s="57">
        <v>165</v>
      </c>
      <c r="D32" s="34"/>
      <c r="E32" s="73"/>
      <c r="F32" s="34"/>
      <c r="G32" s="38">
        <v>66</v>
      </c>
      <c r="H32" s="107"/>
      <c r="I32" s="84"/>
      <c r="J32" s="12"/>
      <c r="K32" s="12"/>
      <c r="L32" s="51">
        <f t="shared" si="3"/>
        <v>0</v>
      </c>
      <c r="M32" s="108"/>
      <c r="N32" s="81"/>
      <c r="O32" s="12"/>
      <c r="P32" s="12"/>
      <c r="Q32" s="15"/>
      <c r="R32" s="11"/>
      <c r="S32" s="12"/>
      <c r="T32" s="12"/>
      <c r="U32" s="12"/>
      <c r="V32" s="15">
        <v>0</v>
      </c>
      <c r="W32" s="11"/>
      <c r="X32" s="12"/>
      <c r="Y32" s="12"/>
      <c r="Z32" s="12"/>
      <c r="AA32" s="6">
        <f t="shared" si="4"/>
        <v>0</v>
      </c>
    </row>
    <row r="33" spans="1:27" ht="19.5" customHeight="1">
      <c r="A33" s="198" t="s">
        <v>21</v>
      </c>
      <c r="B33" s="207"/>
      <c r="C33" s="57"/>
      <c r="D33" s="34"/>
      <c r="E33" s="73"/>
      <c r="F33" s="34"/>
      <c r="G33" s="38" t="s">
        <v>72</v>
      </c>
      <c r="H33" s="107"/>
      <c r="I33" s="86"/>
      <c r="J33" s="12"/>
      <c r="K33" s="12"/>
      <c r="L33" s="51">
        <f t="shared" si="3"/>
        <v>0</v>
      </c>
      <c r="M33" s="108"/>
      <c r="N33" s="81"/>
      <c r="O33" s="12"/>
      <c r="P33" s="12"/>
      <c r="Q33" s="15"/>
      <c r="R33" s="11"/>
      <c r="S33" s="12"/>
      <c r="T33" s="12"/>
      <c r="U33" s="12"/>
      <c r="V33" s="15">
        <v>0</v>
      </c>
      <c r="W33" s="11"/>
      <c r="X33" s="12"/>
      <c r="Y33" s="12"/>
      <c r="Z33" s="12"/>
      <c r="AA33" s="6">
        <f t="shared" si="4"/>
        <v>0</v>
      </c>
    </row>
    <row r="34" spans="1:27" ht="19.5" customHeight="1">
      <c r="A34" s="198" t="s">
        <v>21</v>
      </c>
      <c r="B34" s="207"/>
      <c r="C34" s="57"/>
      <c r="D34" s="34"/>
      <c r="E34" s="73"/>
      <c r="F34" s="34"/>
      <c r="G34" s="38" t="s">
        <v>72</v>
      </c>
      <c r="H34" s="107"/>
      <c r="I34" s="86"/>
      <c r="J34" s="12"/>
      <c r="K34" s="12"/>
      <c r="L34" s="51">
        <f t="shared" si="3"/>
        <v>0</v>
      </c>
      <c r="M34" s="108"/>
      <c r="N34" s="81"/>
      <c r="O34" s="12"/>
      <c r="P34" s="12"/>
      <c r="Q34" s="15"/>
      <c r="R34" s="11"/>
      <c r="S34" s="12"/>
      <c r="T34" s="12"/>
      <c r="U34" s="12"/>
      <c r="V34" s="15">
        <v>0</v>
      </c>
      <c r="W34" s="11"/>
      <c r="X34" s="12"/>
      <c r="Y34" s="12"/>
      <c r="Z34" s="12"/>
      <c r="AA34" s="6">
        <f t="shared" si="4"/>
        <v>0</v>
      </c>
    </row>
    <row r="35" spans="1:27" s="164" customFormat="1" ht="19.5" customHeight="1">
      <c r="A35" s="273" t="s">
        <v>22</v>
      </c>
      <c r="B35" s="384" t="s">
        <v>90</v>
      </c>
      <c r="C35" s="66"/>
      <c r="D35" s="71"/>
      <c r="E35" s="197"/>
      <c r="F35" s="71"/>
      <c r="G35" s="259">
        <f>SUM(G23:G34)</f>
        <v>258.44</v>
      </c>
      <c r="H35" s="109"/>
      <c r="I35" s="116"/>
      <c r="J35" s="71"/>
      <c r="K35" s="71"/>
      <c r="L35" s="259">
        <f>SUM(L20:L34)</f>
        <v>524.1800000000001</v>
      </c>
      <c r="M35" s="109"/>
      <c r="N35" s="85"/>
      <c r="O35" s="71"/>
      <c r="P35" s="71"/>
      <c r="Q35" s="320">
        <f>SUM(Q21:Q34)</f>
        <v>77.60000000000001</v>
      </c>
      <c r="R35" s="70"/>
      <c r="S35" s="71"/>
      <c r="T35" s="71"/>
      <c r="U35" s="71"/>
      <c r="V35" s="320">
        <f>SUM(V20:V34)</f>
        <v>1026.9700000000003</v>
      </c>
      <c r="W35" s="70"/>
      <c r="X35" s="71"/>
      <c r="Y35" s="71"/>
      <c r="Z35" s="71"/>
      <c r="AA35" s="255">
        <f>SUM(AA22:AA34)</f>
        <v>279.96</v>
      </c>
    </row>
    <row r="36" spans="1:27" s="261" customFormat="1" ht="19.5" customHeight="1" thickBot="1">
      <c r="A36" s="291" t="s">
        <v>23</v>
      </c>
      <c r="B36" s="385"/>
      <c r="C36" s="292"/>
      <c r="D36" s="293"/>
      <c r="E36" s="294"/>
      <c r="F36" s="293"/>
      <c r="G36" s="295">
        <f>G17+G35</f>
        <v>7976.529999999999</v>
      </c>
      <c r="H36" s="296"/>
      <c r="I36" s="297"/>
      <c r="J36" s="293"/>
      <c r="K36" s="293"/>
      <c r="L36" s="295">
        <f>L17+L35</f>
        <v>2840.6800000000003</v>
      </c>
      <c r="M36" s="296"/>
      <c r="N36" s="298"/>
      <c r="O36" s="293"/>
      <c r="P36" s="293"/>
      <c r="Q36" s="295">
        <f>Q17+Q35</f>
        <v>6497.505000000001</v>
      </c>
      <c r="R36" s="299"/>
      <c r="S36" s="293"/>
      <c r="T36" s="293"/>
      <c r="U36" s="293"/>
      <c r="V36" s="300">
        <f>V17+V35</f>
        <v>4108.5740000000005</v>
      </c>
      <c r="W36" s="299"/>
      <c r="X36" s="293"/>
      <c r="Y36" s="293"/>
      <c r="Z36" s="293"/>
      <c r="AA36" s="301">
        <f>AA17+AA35</f>
        <v>2992.86</v>
      </c>
    </row>
    <row r="37" spans="1:27" s="164" customFormat="1" ht="28.5">
      <c r="A37" s="211" t="s">
        <v>24</v>
      </c>
      <c r="B37" s="386"/>
      <c r="C37" s="126"/>
      <c r="D37" s="126"/>
      <c r="E37" s="126"/>
      <c r="F37" s="126"/>
      <c r="G37" s="77"/>
      <c r="H37" s="109"/>
      <c r="I37" s="127"/>
      <c r="J37" s="126"/>
      <c r="K37" s="126"/>
      <c r="L37" s="212"/>
      <c r="M37" s="151"/>
      <c r="N37" s="127"/>
      <c r="O37" s="126"/>
      <c r="P37" s="126"/>
      <c r="Q37" s="212"/>
      <c r="R37" s="151"/>
      <c r="S37" s="127"/>
      <c r="T37" s="126"/>
      <c r="U37" s="126"/>
      <c r="V37" s="76"/>
      <c r="W37" s="70"/>
      <c r="X37" s="71"/>
      <c r="Y37" s="126"/>
      <c r="Z37" s="126"/>
      <c r="AA37" s="213"/>
    </row>
    <row r="38" spans="1:27" ht="19.5" customHeight="1">
      <c r="A38" s="274" t="s">
        <v>25</v>
      </c>
      <c r="B38" s="387"/>
      <c r="C38" s="57">
        <v>5</v>
      </c>
      <c r="D38" s="166"/>
      <c r="E38" s="200">
        <v>1.99</v>
      </c>
      <c r="F38" s="22"/>
      <c r="G38" s="30">
        <f>C38*E38</f>
        <v>9.95</v>
      </c>
      <c r="H38" s="217"/>
      <c r="I38" s="28"/>
      <c r="J38" s="28"/>
      <c r="K38" s="166" t="s">
        <v>107</v>
      </c>
      <c r="L38" s="225"/>
      <c r="M38" s="37"/>
      <c r="N38" s="87">
        <v>5</v>
      </c>
      <c r="O38" s="28"/>
      <c r="P38" s="81">
        <v>0.6</v>
      </c>
      <c r="Q38" s="30">
        <f>N38*P38</f>
        <v>3</v>
      </c>
      <c r="R38" s="232">
        <v>5</v>
      </c>
      <c r="S38" s="28"/>
      <c r="T38" s="22"/>
      <c r="U38" s="152">
        <v>0.75</v>
      </c>
      <c r="V38" s="30">
        <f>R38*U38</f>
        <v>3.75</v>
      </c>
      <c r="W38" s="37">
        <v>5</v>
      </c>
      <c r="X38" s="22"/>
      <c r="Y38" s="22"/>
      <c r="Z38" s="56">
        <v>1.25</v>
      </c>
      <c r="AA38" s="170">
        <f>Z38*W38</f>
        <v>6.25</v>
      </c>
    </row>
    <row r="39" spans="1:27" ht="12.75">
      <c r="A39" s="274" t="s">
        <v>26</v>
      </c>
      <c r="B39" s="387"/>
      <c r="C39" s="57">
        <v>1</v>
      </c>
      <c r="D39" s="165"/>
      <c r="E39" s="200">
        <v>1.99</v>
      </c>
      <c r="F39" s="22"/>
      <c r="G39" s="30">
        <f>C39*E39</f>
        <v>1.99</v>
      </c>
      <c r="H39" s="217"/>
      <c r="I39" s="22"/>
      <c r="J39" s="22"/>
      <c r="K39" s="166" t="s">
        <v>107</v>
      </c>
      <c r="L39" s="125"/>
      <c r="M39" s="37"/>
      <c r="N39" s="87">
        <v>1</v>
      </c>
      <c r="O39" s="22"/>
      <c r="P39" s="81">
        <v>0.6</v>
      </c>
      <c r="Q39" s="167">
        <f>N39*P39</f>
        <v>0.6</v>
      </c>
      <c r="R39" s="232">
        <v>1</v>
      </c>
      <c r="S39" s="22"/>
      <c r="T39" s="22"/>
      <c r="U39" s="86">
        <v>0.75</v>
      </c>
      <c r="V39" s="30">
        <f>R39*U39</f>
        <v>0.75</v>
      </c>
      <c r="W39" s="37">
        <v>1</v>
      </c>
      <c r="X39" s="22"/>
      <c r="Y39" s="22"/>
      <c r="Z39" s="56">
        <v>1.25</v>
      </c>
      <c r="AA39" s="170">
        <f>Z39*W39</f>
        <v>1.25</v>
      </c>
    </row>
    <row r="40" spans="1:27" ht="12.75">
      <c r="A40" s="274" t="s">
        <v>27</v>
      </c>
      <c r="B40" s="387"/>
      <c r="C40" s="52"/>
      <c r="D40" s="115"/>
      <c r="E40" s="201">
        <v>0</v>
      </c>
      <c r="F40" s="22"/>
      <c r="G40" s="30">
        <f>G40*C40</f>
        <v>0</v>
      </c>
      <c r="H40" s="217"/>
      <c r="I40" s="22"/>
      <c r="J40" s="22"/>
      <c r="K40" s="87"/>
      <c r="L40" s="125"/>
      <c r="M40" s="37"/>
      <c r="N40" s="87"/>
      <c r="O40" s="22"/>
      <c r="P40" s="81">
        <v>0</v>
      </c>
      <c r="Q40" s="30"/>
      <c r="R40" s="233"/>
      <c r="S40" s="22"/>
      <c r="T40" s="22"/>
      <c r="U40" s="86"/>
      <c r="V40" s="30"/>
      <c r="W40" s="37"/>
      <c r="X40" s="22"/>
      <c r="Y40" s="22"/>
      <c r="Z40" s="56">
        <v>1.25</v>
      </c>
      <c r="AA40" s="170">
        <v>1.25</v>
      </c>
    </row>
    <row r="41" spans="1:27" ht="12.75">
      <c r="A41" s="275" t="s">
        <v>105</v>
      </c>
      <c r="B41" s="388"/>
      <c r="C41" s="75"/>
      <c r="D41" s="126"/>
      <c r="E41" s="202"/>
      <c r="F41" s="126"/>
      <c r="G41" s="259">
        <v>11.94</v>
      </c>
      <c r="H41" s="218"/>
      <c r="I41" s="126"/>
      <c r="J41" s="126"/>
      <c r="K41" s="85">
        <v>0</v>
      </c>
      <c r="L41" s="77">
        <v>0</v>
      </c>
      <c r="M41" s="151"/>
      <c r="N41" s="127"/>
      <c r="O41" s="126"/>
      <c r="P41" s="85"/>
      <c r="Q41" s="259">
        <f>SUM(Q38:Q40)</f>
        <v>3.6</v>
      </c>
      <c r="R41" s="234"/>
      <c r="S41" s="126"/>
      <c r="T41" s="126"/>
      <c r="U41" s="116"/>
      <c r="V41" s="259">
        <f>SUM(V38:V40)</f>
        <v>4.5</v>
      </c>
      <c r="W41" s="151"/>
      <c r="X41" s="126"/>
      <c r="Y41" s="126"/>
      <c r="Z41" s="127"/>
      <c r="AA41" s="287">
        <f>SUM(AA38:AA40)</f>
        <v>8.75</v>
      </c>
    </row>
    <row r="42" spans="1:27" ht="28.5">
      <c r="A42" s="194" t="s">
        <v>28</v>
      </c>
      <c r="B42" s="100"/>
      <c r="C42" s="60"/>
      <c r="D42" s="22"/>
      <c r="E42" s="22"/>
      <c r="F42" s="201"/>
      <c r="G42" s="30"/>
      <c r="H42" s="217"/>
      <c r="I42" s="22"/>
      <c r="J42" s="22"/>
      <c r="K42" s="87"/>
      <c r="L42" s="38"/>
      <c r="M42" s="39"/>
      <c r="N42" s="22"/>
      <c r="O42" s="22"/>
      <c r="P42" s="81"/>
      <c r="Q42" s="30"/>
      <c r="R42" s="233"/>
      <c r="S42" s="22"/>
      <c r="T42" s="22"/>
      <c r="U42" s="86"/>
      <c r="V42" s="32"/>
      <c r="W42" s="37"/>
      <c r="X42" s="22"/>
      <c r="Y42" s="22"/>
      <c r="Z42" s="56"/>
      <c r="AA42" s="26"/>
    </row>
    <row r="43" spans="1:27" ht="12.75">
      <c r="A43" s="274" t="s">
        <v>29</v>
      </c>
      <c r="B43" s="387"/>
      <c r="C43" s="52"/>
      <c r="D43" s="22"/>
      <c r="E43" s="22"/>
      <c r="F43" s="203"/>
      <c r="G43" s="30">
        <v>0</v>
      </c>
      <c r="H43" s="219"/>
      <c r="I43" s="22"/>
      <c r="J43" s="22"/>
      <c r="K43" s="87"/>
      <c r="L43" s="38"/>
      <c r="M43" s="39"/>
      <c r="N43" s="22"/>
      <c r="O43" s="22"/>
      <c r="P43" s="81">
        <v>0.03</v>
      </c>
      <c r="Q43" s="30"/>
      <c r="R43" s="104"/>
      <c r="S43" s="238"/>
      <c r="T43" s="22"/>
      <c r="U43" s="153">
        <v>0</v>
      </c>
      <c r="V43" s="30"/>
      <c r="W43" s="159"/>
      <c r="X43" s="238"/>
      <c r="Y43" s="22"/>
      <c r="Z43" s="56">
        <v>0.02</v>
      </c>
      <c r="AA43" s="170"/>
    </row>
    <row r="44" spans="1:27" ht="12.75">
      <c r="A44" s="274" t="s">
        <v>30</v>
      </c>
      <c r="B44" s="387"/>
      <c r="C44" s="52"/>
      <c r="D44" s="22"/>
      <c r="E44" s="22"/>
      <c r="F44" s="203"/>
      <c r="G44" s="30">
        <v>0</v>
      </c>
      <c r="H44" s="219"/>
      <c r="I44" s="22"/>
      <c r="J44" s="22"/>
      <c r="K44" s="87"/>
      <c r="L44" s="38"/>
      <c r="M44" s="39"/>
      <c r="N44" s="22"/>
      <c r="O44" s="22"/>
      <c r="P44" s="81">
        <v>0.03</v>
      </c>
      <c r="Q44" s="30"/>
      <c r="R44" s="104"/>
      <c r="S44" s="238"/>
      <c r="T44" s="22"/>
      <c r="U44" s="153">
        <v>0</v>
      </c>
      <c r="V44" s="30"/>
      <c r="W44" s="159"/>
      <c r="X44" s="238"/>
      <c r="Y44" s="22"/>
      <c r="Z44" s="56">
        <v>0.02</v>
      </c>
      <c r="AA44" s="170"/>
    </row>
    <row r="45" spans="1:27" ht="12.75">
      <c r="A45" s="274" t="s">
        <v>31</v>
      </c>
      <c r="B45" s="387"/>
      <c r="C45" s="238">
        <v>2000</v>
      </c>
      <c r="D45" s="22"/>
      <c r="E45" s="22"/>
      <c r="F45" s="201">
        <v>0.032</v>
      </c>
      <c r="G45" s="30">
        <f>C45*F45</f>
        <v>64</v>
      </c>
      <c r="H45" s="11">
        <v>8000</v>
      </c>
      <c r="I45" s="22"/>
      <c r="J45" s="22"/>
      <c r="K45" s="87"/>
      <c r="L45" s="38"/>
      <c r="M45" s="39"/>
      <c r="N45" s="22"/>
      <c r="O45" s="22"/>
      <c r="P45" s="81">
        <v>0.03</v>
      </c>
      <c r="Q45" s="30"/>
      <c r="R45" s="104"/>
      <c r="S45" s="238">
        <v>2000</v>
      </c>
      <c r="T45" s="22"/>
      <c r="U45" s="153">
        <v>0</v>
      </c>
      <c r="V45" s="30">
        <f>S45*U45</f>
        <v>0</v>
      </c>
      <c r="W45" s="159"/>
      <c r="X45" s="238">
        <v>2000</v>
      </c>
      <c r="Y45" s="22"/>
      <c r="Z45" s="56">
        <v>0.03</v>
      </c>
      <c r="AA45" s="170">
        <f>X45*Z45</f>
        <v>60</v>
      </c>
    </row>
    <row r="46" spans="1:27" ht="12.75">
      <c r="A46" s="274" t="s">
        <v>32</v>
      </c>
      <c r="B46" s="387"/>
      <c r="C46" s="238">
        <v>7000</v>
      </c>
      <c r="D46" s="22"/>
      <c r="E46" s="22"/>
      <c r="F46" s="201">
        <v>0.032</v>
      </c>
      <c r="G46" s="30">
        <f aca="true" t="shared" si="5" ref="G46:G56">C46*F46</f>
        <v>224</v>
      </c>
      <c r="H46" s="11">
        <v>50000</v>
      </c>
      <c r="I46" s="22"/>
      <c r="J46" s="22"/>
      <c r="K46" s="87"/>
      <c r="L46" s="38"/>
      <c r="M46" s="39"/>
      <c r="N46" s="22"/>
      <c r="O46" s="22"/>
      <c r="P46" s="81">
        <v>0.03</v>
      </c>
      <c r="Q46" s="30"/>
      <c r="R46" s="104"/>
      <c r="S46" s="238">
        <v>7000</v>
      </c>
      <c r="T46" s="22"/>
      <c r="U46" s="153">
        <v>0.018</v>
      </c>
      <c r="V46" s="30">
        <f aca="true" t="shared" si="6" ref="V46:V56">S46*U46</f>
        <v>125.99999999999999</v>
      </c>
      <c r="W46" s="159"/>
      <c r="X46" s="238">
        <v>7000</v>
      </c>
      <c r="Y46" s="22"/>
      <c r="Z46" s="56">
        <v>0.03</v>
      </c>
      <c r="AA46" s="170">
        <f aca="true" t="shared" si="7" ref="AA46:AA56">X46*Z46</f>
        <v>210</v>
      </c>
    </row>
    <row r="47" spans="1:27" ht="12.75">
      <c r="A47" s="274" t="s">
        <v>33</v>
      </c>
      <c r="B47" s="387"/>
      <c r="C47" s="238">
        <v>41000</v>
      </c>
      <c r="D47" s="22"/>
      <c r="E47" s="22"/>
      <c r="F47" s="201">
        <v>0.023</v>
      </c>
      <c r="G47" s="30">
        <f t="shared" si="5"/>
        <v>943</v>
      </c>
      <c r="H47" s="217"/>
      <c r="I47" s="22"/>
      <c r="J47" s="22"/>
      <c r="K47" s="87"/>
      <c r="L47" s="38"/>
      <c r="M47" s="39"/>
      <c r="N47" s="22"/>
      <c r="O47" s="22"/>
      <c r="P47" s="81">
        <v>0.02</v>
      </c>
      <c r="Q47" s="30"/>
      <c r="R47" s="104"/>
      <c r="S47" s="238">
        <v>41000</v>
      </c>
      <c r="T47" s="22"/>
      <c r="U47" s="153">
        <v>0.018</v>
      </c>
      <c r="V47" s="30">
        <f t="shared" si="6"/>
        <v>738</v>
      </c>
      <c r="W47" s="159"/>
      <c r="X47" s="238">
        <v>41000</v>
      </c>
      <c r="Y47" s="22"/>
      <c r="Z47" s="56">
        <v>0.03</v>
      </c>
      <c r="AA47" s="170">
        <f t="shared" si="7"/>
        <v>1230</v>
      </c>
    </row>
    <row r="48" spans="1:27" s="284" customFormat="1" ht="12.75">
      <c r="A48" s="302"/>
      <c r="B48" s="389"/>
      <c r="C48" s="303"/>
      <c r="D48" s="281"/>
      <c r="E48" s="281"/>
      <c r="F48" s="304"/>
      <c r="G48" s="259"/>
      <c r="H48" s="305"/>
      <c r="I48" s="281"/>
      <c r="J48" s="281"/>
      <c r="K48" s="285"/>
      <c r="L48" s="259"/>
      <c r="M48" s="306"/>
      <c r="N48" s="281"/>
      <c r="O48" s="281"/>
      <c r="P48" s="282"/>
      <c r="Q48" s="259"/>
      <c r="R48" s="307"/>
      <c r="S48" s="303"/>
      <c r="T48" s="281"/>
      <c r="U48" s="308"/>
      <c r="V48" s="259"/>
      <c r="W48" s="286"/>
      <c r="X48" s="303"/>
      <c r="Y48" s="281"/>
      <c r="Z48" s="285"/>
      <c r="AA48" s="287"/>
    </row>
    <row r="49" spans="1:27" ht="12.75">
      <c r="A49" s="274" t="s">
        <v>35</v>
      </c>
      <c r="B49" s="387"/>
      <c r="C49" s="52">
        <v>250</v>
      </c>
      <c r="D49" s="22"/>
      <c r="E49" s="22"/>
      <c r="F49" s="203">
        <v>0.023</v>
      </c>
      <c r="G49" s="30">
        <f t="shared" si="5"/>
        <v>5.75</v>
      </c>
      <c r="H49" s="219"/>
      <c r="I49" s="22"/>
      <c r="J49" s="22"/>
      <c r="K49" s="87"/>
      <c r="L49" s="38"/>
      <c r="M49" s="39"/>
      <c r="N49" s="22"/>
      <c r="O49" s="22"/>
      <c r="P49" s="88">
        <v>0.02</v>
      </c>
      <c r="Q49" s="31"/>
      <c r="R49" s="133"/>
      <c r="S49" s="52">
        <v>250</v>
      </c>
      <c r="T49" s="22"/>
      <c r="U49" s="153">
        <v>0.11</v>
      </c>
      <c r="V49" s="30">
        <f t="shared" si="6"/>
        <v>27.5</v>
      </c>
      <c r="W49" s="11"/>
      <c r="X49" s="52">
        <v>250</v>
      </c>
      <c r="Y49" s="22"/>
      <c r="Z49" s="56">
        <v>0.02</v>
      </c>
      <c r="AA49" s="170">
        <f t="shared" si="7"/>
        <v>5</v>
      </c>
    </row>
    <row r="50" spans="1:27" ht="12.75">
      <c r="A50" s="274" t="s">
        <v>36</v>
      </c>
      <c r="B50" s="387"/>
      <c r="C50" s="52">
        <v>400</v>
      </c>
      <c r="D50" s="22"/>
      <c r="E50" s="22"/>
      <c r="F50" s="203">
        <v>0.023</v>
      </c>
      <c r="G50" s="30">
        <f t="shared" si="5"/>
        <v>9.2</v>
      </c>
      <c r="H50" s="219"/>
      <c r="I50" s="22"/>
      <c r="J50" s="22"/>
      <c r="K50" s="87"/>
      <c r="L50" s="38"/>
      <c r="M50" s="39"/>
      <c r="N50" s="22"/>
      <c r="O50" s="22"/>
      <c r="P50" s="88">
        <v>0.051</v>
      </c>
      <c r="Q50" s="31"/>
      <c r="R50" s="133"/>
      <c r="S50" s="52">
        <v>400</v>
      </c>
      <c r="T50" s="22"/>
      <c r="U50" s="153">
        <v>0.09</v>
      </c>
      <c r="V50" s="30">
        <f t="shared" si="6"/>
        <v>36</v>
      </c>
      <c r="W50" s="11"/>
      <c r="X50" s="52">
        <v>400</v>
      </c>
      <c r="Y50" s="22"/>
      <c r="Z50" s="56">
        <v>0.02</v>
      </c>
      <c r="AA50" s="170">
        <f t="shared" si="7"/>
        <v>8</v>
      </c>
    </row>
    <row r="51" spans="1:27" ht="12.75">
      <c r="A51" s="274" t="s">
        <v>37</v>
      </c>
      <c r="B51" s="387"/>
      <c r="C51" s="52">
        <v>60</v>
      </c>
      <c r="D51" s="22"/>
      <c r="E51" s="22"/>
      <c r="F51" s="203">
        <v>0.023</v>
      </c>
      <c r="G51" s="30">
        <f t="shared" si="5"/>
        <v>1.38</v>
      </c>
      <c r="H51" s="219"/>
      <c r="I51" s="22"/>
      <c r="J51" s="22">
        <v>0.21</v>
      </c>
      <c r="K51" s="87"/>
      <c r="L51" s="38"/>
      <c r="M51" s="39"/>
      <c r="N51" s="22"/>
      <c r="O51" s="22"/>
      <c r="P51" s="88">
        <v>0.11</v>
      </c>
      <c r="Q51" s="31"/>
      <c r="R51" s="133"/>
      <c r="S51" s="52">
        <v>60</v>
      </c>
      <c r="T51" s="22"/>
      <c r="U51" s="153">
        <v>0.3</v>
      </c>
      <c r="V51" s="30">
        <f t="shared" si="6"/>
        <v>18</v>
      </c>
      <c r="W51" s="11"/>
      <c r="X51" s="52">
        <v>60</v>
      </c>
      <c r="Y51" s="22"/>
      <c r="Z51" s="56">
        <v>0.02</v>
      </c>
      <c r="AA51" s="170">
        <f t="shared" si="7"/>
        <v>1.2</v>
      </c>
    </row>
    <row r="52" spans="1:27" ht="12.75">
      <c r="A52" s="274" t="s">
        <v>38</v>
      </c>
      <c r="B52" s="387"/>
      <c r="C52" s="52">
        <v>20</v>
      </c>
      <c r="D52" s="22"/>
      <c r="E52" s="22"/>
      <c r="F52" s="203">
        <v>0.023</v>
      </c>
      <c r="G52" s="30">
        <f t="shared" si="5"/>
        <v>0.45999999999999996</v>
      </c>
      <c r="H52" s="219"/>
      <c r="I52" s="22"/>
      <c r="J52" s="22"/>
      <c r="K52" s="87"/>
      <c r="L52" s="38"/>
      <c r="M52" s="39"/>
      <c r="N52" s="22"/>
      <c r="O52" s="22"/>
      <c r="P52" s="88">
        <v>0.02</v>
      </c>
      <c r="Q52" s="31"/>
      <c r="R52" s="133"/>
      <c r="S52" s="52">
        <v>20</v>
      </c>
      <c r="T52" s="22"/>
      <c r="U52" s="153">
        <v>0.24</v>
      </c>
      <c r="V52" s="30">
        <f t="shared" si="6"/>
        <v>4.8</v>
      </c>
      <c r="W52" s="11"/>
      <c r="X52" s="52">
        <v>20</v>
      </c>
      <c r="Y52" s="22"/>
      <c r="Z52" s="56">
        <v>0.0095</v>
      </c>
      <c r="AA52" s="170">
        <f t="shared" si="7"/>
        <v>0.19</v>
      </c>
    </row>
    <row r="53" spans="1:27" ht="12.75">
      <c r="A53" s="274" t="s">
        <v>39</v>
      </c>
      <c r="B53" s="387"/>
      <c r="C53" s="52">
        <v>800</v>
      </c>
      <c r="D53" s="22"/>
      <c r="E53" s="22"/>
      <c r="F53" s="203">
        <v>0.023</v>
      </c>
      <c r="G53" s="30">
        <f t="shared" si="5"/>
        <v>18.4</v>
      </c>
      <c r="H53" s="219"/>
      <c r="I53" s="22"/>
      <c r="J53" s="22"/>
      <c r="K53" s="87"/>
      <c r="L53" s="38"/>
      <c r="M53" s="39"/>
      <c r="N53" s="22"/>
      <c r="O53" s="22"/>
      <c r="P53" s="88">
        <v>0.11</v>
      </c>
      <c r="Q53" s="31"/>
      <c r="R53" s="133"/>
      <c r="S53" s="52">
        <v>800</v>
      </c>
      <c r="T53" s="22"/>
      <c r="U53" s="153">
        <v>0.06</v>
      </c>
      <c r="V53" s="30">
        <f t="shared" si="6"/>
        <v>48</v>
      </c>
      <c r="W53" s="11"/>
      <c r="X53" s="52">
        <v>800</v>
      </c>
      <c r="Y53" s="22"/>
      <c r="Z53" s="56">
        <v>0.0095</v>
      </c>
      <c r="AA53" s="170">
        <f t="shared" si="7"/>
        <v>7.6</v>
      </c>
    </row>
    <row r="54" spans="1:27" ht="12.75">
      <c r="A54" s="274" t="s">
        <v>40</v>
      </c>
      <c r="B54" s="387"/>
      <c r="C54" s="52">
        <v>100</v>
      </c>
      <c r="D54" s="22"/>
      <c r="E54" s="22"/>
      <c r="F54" s="203">
        <v>0.023</v>
      </c>
      <c r="G54" s="30">
        <f t="shared" si="5"/>
        <v>2.3</v>
      </c>
      <c r="H54" s="219"/>
      <c r="I54" s="22"/>
      <c r="J54" s="22">
        <v>0.52</v>
      </c>
      <c r="K54" s="87"/>
      <c r="L54" s="38"/>
      <c r="M54" s="39"/>
      <c r="N54" s="22"/>
      <c r="O54" s="22"/>
      <c r="P54" s="88">
        <v>0.02</v>
      </c>
      <c r="Q54" s="31"/>
      <c r="R54" s="133"/>
      <c r="S54" s="52">
        <v>100</v>
      </c>
      <c r="T54" s="22"/>
      <c r="U54" s="153">
        <v>0.47</v>
      </c>
      <c r="V54" s="30">
        <f t="shared" si="6"/>
        <v>47</v>
      </c>
      <c r="W54" s="11"/>
      <c r="X54" s="52">
        <v>100</v>
      </c>
      <c r="Y54" s="22"/>
      <c r="Z54" s="56">
        <v>0.03</v>
      </c>
      <c r="AA54" s="170">
        <f t="shared" si="7"/>
        <v>3</v>
      </c>
    </row>
    <row r="55" spans="1:27" ht="12.75">
      <c r="A55" s="274" t="s">
        <v>41</v>
      </c>
      <c r="B55" s="387"/>
      <c r="C55" s="52">
        <v>10</v>
      </c>
      <c r="D55" s="22"/>
      <c r="E55" s="22"/>
      <c r="F55" s="203">
        <v>0.023</v>
      </c>
      <c r="G55" s="30">
        <f t="shared" si="5"/>
        <v>0.22999999999999998</v>
      </c>
      <c r="H55" s="219"/>
      <c r="I55" s="22"/>
      <c r="J55" s="22"/>
      <c r="K55" s="87"/>
      <c r="L55" s="38"/>
      <c r="M55" s="39"/>
      <c r="N55" s="22"/>
      <c r="O55" s="22"/>
      <c r="P55" s="88">
        <v>0.02</v>
      </c>
      <c r="Q55" s="31"/>
      <c r="R55" s="133"/>
      <c r="S55" s="52">
        <v>10</v>
      </c>
      <c r="T55" s="22"/>
      <c r="U55" s="153">
        <v>0.17</v>
      </c>
      <c r="V55" s="30">
        <f t="shared" si="6"/>
        <v>1.7000000000000002</v>
      </c>
      <c r="W55" s="11"/>
      <c r="X55" s="52">
        <v>10</v>
      </c>
      <c r="Y55" s="22"/>
      <c r="Z55" s="56">
        <v>0.0095</v>
      </c>
      <c r="AA55" s="170">
        <f t="shared" si="7"/>
        <v>0.095</v>
      </c>
    </row>
    <row r="56" spans="1:27" ht="12.75">
      <c r="A56" s="274" t="s">
        <v>42</v>
      </c>
      <c r="B56" s="387"/>
      <c r="C56" s="52">
        <v>50</v>
      </c>
      <c r="D56" s="22"/>
      <c r="E56" s="22"/>
      <c r="F56" s="203">
        <v>0.023</v>
      </c>
      <c r="G56" s="30">
        <f t="shared" si="5"/>
        <v>1.15</v>
      </c>
      <c r="H56" s="219"/>
      <c r="I56" s="22"/>
      <c r="J56" s="22"/>
      <c r="K56" s="87"/>
      <c r="L56" s="38"/>
      <c r="M56" s="39"/>
      <c r="N56" s="22"/>
      <c r="O56" s="22"/>
      <c r="P56" s="88"/>
      <c r="Q56" s="31"/>
      <c r="R56" s="133"/>
      <c r="S56" s="52">
        <v>50</v>
      </c>
      <c r="T56" s="22"/>
      <c r="U56" s="153">
        <v>0.14</v>
      </c>
      <c r="V56" s="30">
        <f t="shared" si="6"/>
        <v>7.000000000000001</v>
      </c>
      <c r="W56" s="11"/>
      <c r="X56" s="52">
        <v>50</v>
      </c>
      <c r="Y56" s="22"/>
      <c r="Z56" s="56">
        <v>0.0095</v>
      </c>
      <c r="AA56" s="170">
        <f t="shared" si="7"/>
        <v>0.475</v>
      </c>
    </row>
    <row r="57" spans="1:27" ht="39" thickBot="1">
      <c r="A57" s="276" t="s">
        <v>105</v>
      </c>
      <c r="B57" s="390"/>
      <c r="C57" s="143">
        <v>51690</v>
      </c>
      <c r="D57" s="126"/>
      <c r="E57" s="126"/>
      <c r="F57" s="127"/>
      <c r="G57" s="283">
        <f>SUM(G43:G56)</f>
        <v>1269.8700000000003</v>
      </c>
      <c r="H57" s="220"/>
      <c r="I57" s="401" t="s">
        <v>75</v>
      </c>
      <c r="J57" s="401"/>
      <c r="K57" s="85">
        <v>1350</v>
      </c>
      <c r="L57" s="259">
        <v>1350</v>
      </c>
      <c r="M57" s="228" t="s">
        <v>108</v>
      </c>
      <c r="N57" s="126"/>
      <c r="O57" s="126"/>
      <c r="P57" s="324">
        <v>0</v>
      </c>
      <c r="Q57" s="325">
        <v>0</v>
      </c>
      <c r="R57" s="160"/>
      <c r="S57" s="143">
        <v>51690</v>
      </c>
      <c r="T57" s="248"/>
      <c r="U57" s="249"/>
      <c r="V57" s="328">
        <f>SUM(V43:V56)</f>
        <v>1054</v>
      </c>
      <c r="W57" s="20"/>
      <c r="X57" s="143">
        <v>51690</v>
      </c>
      <c r="Y57" s="29"/>
      <c r="Z57" s="150"/>
      <c r="AA57" s="376">
        <f>SUM(AA43:AA56)</f>
        <v>1525.56</v>
      </c>
    </row>
    <row r="58" spans="1:27" ht="57.75" thickBot="1">
      <c r="A58" s="185" t="s">
        <v>43</v>
      </c>
      <c r="B58" s="95"/>
      <c r="C58" s="58"/>
      <c r="D58" s="22"/>
      <c r="E58" s="69"/>
      <c r="F58" s="204"/>
      <c r="G58" s="102"/>
      <c r="H58" s="221"/>
      <c r="I58" s="22"/>
      <c r="J58" s="22"/>
      <c r="K58" s="69"/>
      <c r="L58" s="226"/>
      <c r="M58" s="229"/>
      <c r="N58" s="22"/>
      <c r="O58" s="22"/>
      <c r="P58" s="69" t="s">
        <v>106</v>
      </c>
      <c r="Q58" s="230"/>
      <c r="R58" s="214"/>
      <c r="S58" s="22"/>
      <c r="T58" s="22"/>
      <c r="U58" s="216" t="s">
        <v>106</v>
      </c>
      <c r="V58" s="235"/>
      <c r="W58" s="159"/>
      <c r="X58" s="22"/>
      <c r="Y58" s="22"/>
      <c r="Z58" s="216" t="s">
        <v>106</v>
      </c>
      <c r="AA58" s="26"/>
    </row>
    <row r="59" spans="1:27" ht="13.5" thickBot="1">
      <c r="A59" s="274" t="s">
        <v>44</v>
      </c>
      <c r="B59" s="387"/>
      <c r="C59" s="247">
        <v>5</v>
      </c>
      <c r="D59" s="22"/>
      <c r="E59" s="22"/>
      <c r="F59" s="205">
        <v>0.03</v>
      </c>
      <c r="G59" s="280">
        <f>C59*F59</f>
        <v>0.15</v>
      </c>
      <c r="H59" s="222"/>
      <c r="I59" s="247">
        <v>5</v>
      </c>
      <c r="J59" s="22"/>
      <c r="K59" s="80">
        <v>0.22</v>
      </c>
      <c r="L59" s="38">
        <f>I59*K59</f>
        <v>1.1</v>
      </c>
      <c r="N59" s="247">
        <v>5</v>
      </c>
      <c r="O59" s="22"/>
      <c r="P59" s="56">
        <v>0.02</v>
      </c>
      <c r="Q59" s="30">
        <f>N59*P59</f>
        <v>0.1</v>
      </c>
      <c r="R59" s="154"/>
      <c r="S59" s="247">
        <v>5</v>
      </c>
      <c r="T59" s="23"/>
      <c r="U59" s="157">
        <v>0.24</v>
      </c>
      <c r="V59" s="250">
        <f>S59*U59</f>
        <v>1.2</v>
      </c>
      <c r="W59" s="10"/>
      <c r="X59" s="247">
        <v>5</v>
      </c>
      <c r="Y59" s="23"/>
      <c r="Z59" s="252">
        <v>0.095</v>
      </c>
      <c r="AA59" s="251">
        <f>X59*Z59</f>
        <v>0.475</v>
      </c>
    </row>
    <row r="60" spans="1:27" ht="13.5" thickBot="1">
      <c r="A60" s="274" t="s">
        <v>45</v>
      </c>
      <c r="B60" s="387"/>
      <c r="C60" s="247">
        <v>5</v>
      </c>
      <c r="D60" s="22"/>
      <c r="E60" s="22"/>
      <c r="F60" s="205">
        <v>0.0365</v>
      </c>
      <c r="G60" s="280">
        <f aca="true" t="shared" si="8" ref="G60:G80">C60*F60</f>
        <v>0.1825</v>
      </c>
      <c r="H60" s="222"/>
      <c r="I60" s="247">
        <v>5</v>
      </c>
      <c r="J60" s="22"/>
      <c r="K60" s="80">
        <v>0.05</v>
      </c>
      <c r="L60" s="38">
        <f aca="true" t="shared" si="9" ref="L60:L80">I60*K60</f>
        <v>0.25</v>
      </c>
      <c r="N60" s="247">
        <v>5</v>
      </c>
      <c r="O60" s="22"/>
      <c r="P60" s="56">
        <v>0.04</v>
      </c>
      <c r="Q60" s="30">
        <f aca="true" t="shared" si="10" ref="Q60:Q80">N60*P60</f>
        <v>0.2</v>
      </c>
      <c r="R60" s="37"/>
      <c r="S60" s="247">
        <v>5</v>
      </c>
      <c r="T60" s="22"/>
      <c r="U60" s="15">
        <v>0.05</v>
      </c>
      <c r="V60" s="250">
        <f aca="true" t="shared" si="11" ref="V60:V80">S60*U60</f>
        <v>0.25</v>
      </c>
      <c r="W60" s="11"/>
      <c r="X60" s="247">
        <v>5</v>
      </c>
      <c r="Y60" s="22"/>
      <c r="Z60" s="253">
        <v>0.14</v>
      </c>
      <c r="AA60" s="251">
        <f aca="true" t="shared" si="12" ref="AA60:AA80">X60*Z60</f>
        <v>0.7000000000000001</v>
      </c>
    </row>
    <row r="61" spans="1:27" ht="13.5" thickBot="1">
      <c r="A61" s="274" t="s">
        <v>46</v>
      </c>
      <c r="B61" s="387"/>
      <c r="C61" s="247">
        <v>2</v>
      </c>
      <c r="D61" s="22"/>
      <c r="E61" s="22"/>
      <c r="F61" s="205">
        <v>0.0332</v>
      </c>
      <c r="G61" s="280">
        <f t="shared" si="8"/>
        <v>0.0664</v>
      </c>
      <c r="H61" s="222"/>
      <c r="I61" s="247">
        <v>2</v>
      </c>
      <c r="J61" s="22"/>
      <c r="K61" s="80">
        <v>0.06</v>
      </c>
      <c r="L61" s="38">
        <f t="shared" si="9"/>
        <v>0.12</v>
      </c>
      <c r="N61" s="247">
        <v>2</v>
      </c>
      <c r="O61" s="22"/>
      <c r="P61" s="56">
        <v>0.07</v>
      </c>
      <c r="Q61" s="30">
        <f t="shared" si="10"/>
        <v>0.14</v>
      </c>
      <c r="R61" s="37"/>
      <c r="S61" s="247">
        <v>2</v>
      </c>
      <c r="T61" s="22"/>
      <c r="U61" s="15">
        <v>0.07</v>
      </c>
      <c r="V61" s="250">
        <f t="shared" si="11"/>
        <v>0.14</v>
      </c>
      <c r="W61" s="11"/>
      <c r="X61" s="247">
        <v>2</v>
      </c>
      <c r="Y61" s="22"/>
      <c r="Z61" s="253">
        <v>0.15</v>
      </c>
      <c r="AA61" s="251">
        <f t="shared" si="12"/>
        <v>0.3</v>
      </c>
    </row>
    <row r="62" spans="1:27" ht="13.5" thickBot="1">
      <c r="A62" s="274" t="s">
        <v>47</v>
      </c>
      <c r="B62" s="387"/>
      <c r="C62" s="247">
        <v>5</v>
      </c>
      <c r="D62" s="22"/>
      <c r="E62" s="22"/>
      <c r="F62" s="205">
        <v>0.03</v>
      </c>
      <c r="G62" s="280">
        <f t="shared" si="8"/>
        <v>0.15</v>
      </c>
      <c r="H62" s="222"/>
      <c r="I62" s="247">
        <v>5</v>
      </c>
      <c r="J62" s="22"/>
      <c r="K62" s="80">
        <v>0.07</v>
      </c>
      <c r="L62" s="38">
        <f t="shared" si="9"/>
        <v>0.35000000000000003</v>
      </c>
      <c r="N62" s="247">
        <v>5</v>
      </c>
      <c r="O62" s="22"/>
      <c r="P62" s="56">
        <v>0.05</v>
      </c>
      <c r="Q62" s="30">
        <f t="shared" si="10"/>
        <v>0.25</v>
      </c>
      <c r="R62" s="37"/>
      <c r="S62" s="247">
        <v>5</v>
      </c>
      <c r="T62" s="22"/>
      <c r="U62" s="15">
        <v>0.054</v>
      </c>
      <c r="V62" s="250">
        <f t="shared" si="11"/>
        <v>0.27</v>
      </c>
      <c r="W62" s="11"/>
      <c r="X62" s="247">
        <v>5</v>
      </c>
      <c r="Y62" s="22"/>
      <c r="Z62" s="253">
        <v>0.15</v>
      </c>
      <c r="AA62" s="251">
        <f t="shared" si="12"/>
        <v>0.75</v>
      </c>
    </row>
    <row r="63" spans="1:27" ht="13.5" thickBot="1">
      <c r="A63" s="274" t="s">
        <v>48</v>
      </c>
      <c r="B63" s="387"/>
      <c r="C63" s="247">
        <v>5</v>
      </c>
      <c r="D63" s="22"/>
      <c r="E63" s="22"/>
      <c r="F63" s="205">
        <v>0.0448</v>
      </c>
      <c r="G63" s="280">
        <f t="shared" si="8"/>
        <v>0.224</v>
      </c>
      <c r="H63" s="222"/>
      <c r="I63" s="247">
        <v>5</v>
      </c>
      <c r="J63" s="22"/>
      <c r="K63" s="80">
        <v>0.1</v>
      </c>
      <c r="L63" s="38">
        <f t="shared" si="9"/>
        <v>0.5</v>
      </c>
      <c r="N63" s="247">
        <v>5</v>
      </c>
      <c r="O63" s="22"/>
      <c r="P63" s="56">
        <v>0.07</v>
      </c>
      <c r="Q63" s="30">
        <f t="shared" si="10"/>
        <v>0.35000000000000003</v>
      </c>
      <c r="R63" s="37"/>
      <c r="S63" s="247">
        <v>5</v>
      </c>
      <c r="T63" s="22"/>
      <c r="U63" s="15">
        <v>0.1</v>
      </c>
      <c r="V63" s="250">
        <f t="shared" si="11"/>
        <v>0.5</v>
      </c>
      <c r="W63" s="11"/>
      <c r="X63" s="247">
        <v>5</v>
      </c>
      <c r="Y63" s="22"/>
      <c r="Z63" s="253">
        <v>0.28</v>
      </c>
      <c r="AA63" s="251">
        <f t="shared" si="12"/>
        <v>1.4000000000000001</v>
      </c>
    </row>
    <row r="64" spans="1:27" ht="13.5" thickBot="1">
      <c r="A64" s="274" t="s">
        <v>49</v>
      </c>
      <c r="B64" s="387"/>
      <c r="C64" s="247">
        <v>50</v>
      </c>
      <c r="D64" s="22"/>
      <c r="E64" s="22"/>
      <c r="F64" s="205">
        <v>0.0168</v>
      </c>
      <c r="G64" s="280">
        <f t="shared" si="8"/>
        <v>0.84</v>
      </c>
      <c r="H64" s="222"/>
      <c r="I64" s="247">
        <v>50</v>
      </c>
      <c r="J64" s="22"/>
      <c r="K64" s="80">
        <v>0.05</v>
      </c>
      <c r="L64" s="38">
        <f t="shared" si="9"/>
        <v>2.5</v>
      </c>
      <c r="N64" s="247">
        <v>50</v>
      </c>
      <c r="O64" s="22"/>
      <c r="P64" s="56">
        <v>0.04</v>
      </c>
      <c r="Q64" s="30">
        <f t="shared" si="10"/>
        <v>2</v>
      </c>
      <c r="R64" s="37"/>
      <c r="S64" s="247">
        <v>50</v>
      </c>
      <c r="T64" s="22"/>
      <c r="U64" s="15">
        <v>0.05</v>
      </c>
      <c r="V64" s="250">
        <f t="shared" si="11"/>
        <v>2.5</v>
      </c>
      <c r="W64" s="11"/>
      <c r="X64" s="247">
        <v>50</v>
      </c>
      <c r="Y64" s="22"/>
      <c r="Z64" s="253">
        <v>0.08</v>
      </c>
      <c r="AA64" s="251">
        <f t="shared" si="12"/>
        <v>4</v>
      </c>
    </row>
    <row r="65" spans="1:27" ht="13.5" thickBot="1">
      <c r="A65" s="274" t="s">
        <v>50</v>
      </c>
      <c r="B65" s="387"/>
      <c r="C65" s="247">
        <v>25</v>
      </c>
      <c r="D65" s="22"/>
      <c r="E65" s="22"/>
      <c r="F65" s="205">
        <v>0.019</v>
      </c>
      <c r="G65" s="280">
        <f t="shared" si="8"/>
        <v>0.475</v>
      </c>
      <c r="H65" s="222"/>
      <c r="I65" s="247">
        <v>25</v>
      </c>
      <c r="J65" s="22"/>
      <c r="K65" s="80">
        <v>0.05</v>
      </c>
      <c r="L65" s="38">
        <f t="shared" si="9"/>
        <v>1.25</v>
      </c>
      <c r="N65" s="247">
        <v>25</v>
      </c>
      <c r="O65" s="22"/>
      <c r="P65" s="56">
        <v>0.04</v>
      </c>
      <c r="Q65" s="30">
        <f t="shared" si="10"/>
        <v>1</v>
      </c>
      <c r="R65" s="37"/>
      <c r="S65" s="247">
        <v>25</v>
      </c>
      <c r="T65" s="22"/>
      <c r="U65" s="15">
        <v>0.04</v>
      </c>
      <c r="V65" s="250">
        <f t="shared" si="11"/>
        <v>1</v>
      </c>
      <c r="W65" s="11"/>
      <c r="X65" s="247">
        <v>25</v>
      </c>
      <c r="Y65" s="22"/>
      <c r="Z65" s="253">
        <v>0.12</v>
      </c>
      <c r="AA65" s="251">
        <f t="shared" si="12"/>
        <v>3</v>
      </c>
    </row>
    <row r="66" spans="1:27" ht="13.5" thickBot="1">
      <c r="A66" s="274" t="s">
        <v>51</v>
      </c>
      <c r="B66" s="387"/>
      <c r="C66" s="247">
        <v>5</v>
      </c>
      <c r="D66" s="22"/>
      <c r="E66" s="22"/>
      <c r="F66" s="205">
        <v>0.04</v>
      </c>
      <c r="G66" s="280">
        <f t="shared" si="8"/>
        <v>0.2</v>
      </c>
      <c r="H66" s="222"/>
      <c r="I66" s="247">
        <v>5</v>
      </c>
      <c r="J66" s="22"/>
      <c r="K66" s="80">
        <v>0.05</v>
      </c>
      <c r="L66" s="38">
        <f t="shared" si="9"/>
        <v>0.25</v>
      </c>
      <c r="N66" s="247">
        <v>5</v>
      </c>
      <c r="O66" s="22"/>
      <c r="P66" s="56">
        <v>0.04</v>
      </c>
      <c r="Q66" s="30">
        <f t="shared" si="10"/>
        <v>0.2</v>
      </c>
      <c r="R66" s="37"/>
      <c r="S66" s="247">
        <v>5</v>
      </c>
      <c r="T66" s="22"/>
      <c r="U66" s="15">
        <v>0.07</v>
      </c>
      <c r="V66" s="250">
        <f t="shared" si="11"/>
        <v>0.35000000000000003</v>
      </c>
      <c r="W66" s="11"/>
      <c r="X66" s="247">
        <v>5</v>
      </c>
      <c r="Y66" s="22"/>
      <c r="Z66" s="253">
        <v>0.12</v>
      </c>
      <c r="AA66" s="251">
        <f t="shared" si="12"/>
        <v>0.6</v>
      </c>
    </row>
    <row r="67" spans="1:27" ht="13.5" thickBot="1">
      <c r="A67" s="274" t="s">
        <v>52</v>
      </c>
      <c r="B67" s="387"/>
      <c r="C67" s="247">
        <v>4</v>
      </c>
      <c r="D67" s="22"/>
      <c r="E67" s="22"/>
      <c r="F67" s="205">
        <v>0.08</v>
      </c>
      <c r="G67" s="280">
        <f t="shared" si="8"/>
        <v>0.32</v>
      </c>
      <c r="H67" s="222"/>
      <c r="I67" s="247">
        <v>4</v>
      </c>
      <c r="J67" s="22"/>
      <c r="K67" s="80">
        <v>0.27</v>
      </c>
      <c r="L67" s="38">
        <f t="shared" si="9"/>
        <v>1.08</v>
      </c>
      <c r="N67" s="247">
        <v>4</v>
      </c>
      <c r="O67" s="22"/>
      <c r="P67" s="56">
        <v>0.26</v>
      </c>
      <c r="Q67" s="30">
        <f t="shared" si="10"/>
        <v>1.04</v>
      </c>
      <c r="R67" s="37"/>
      <c r="S67" s="247">
        <v>4</v>
      </c>
      <c r="T67" s="22"/>
      <c r="U67" s="15">
        <v>0.06</v>
      </c>
      <c r="V67" s="250">
        <f t="shared" si="11"/>
        <v>0.24</v>
      </c>
      <c r="W67" s="11"/>
      <c r="X67" s="247">
        <v>4</v>
      </c>
      <c r="Y67" s="22"/>
      <c r="Z67" s="253">
        <v>0.18</v>
      </c>
      <c r="AA67" s="251">
        <f t="shared" si="12"/>
        <v>0.72</v>
      </c>
    </row>
    <row r="68" spans="1:27" ht="13.5" thickBot="1">
      <c r="A68" s="274" t="s">
        <v>53</v>
      </c>
      <c r="B68" s="387"/>
      <c r="C68" s="247">
        <v>10</v>
      </c>
      <c r="D68" s="22"/>
      <c r="E68" s="22"/>
      <c r="F68" s="205">
        <v>0.0358</v>
      </c>
      <c r="G68" s="280">
        <f t="shared" si="8"/>
        <v>0.358</v>
      </c>
      <c r="H68" s="222"/>
      <c r="I68" s="247">
        <v>10</v>
      </c>
      <c r="J68" s="22"/>
      <c r="K68" s="80">
        <v>0.07</v>
      </c>
      <c r="L68" s="38">
        <f t="shared" si="9"/>
        <v>0.7000000000000001</v>
      </c>
      <c r="N68" s="247">
        <v>10</v>
      </c>
      <c r="O68" s="22"/>
      <c r="P68" s="56">
        <v>0.13</v>
      </c>
      <c r="Q68" s="30">
        <f t="shared" si="10"/>
        <v>1.3</v>
      </c>
      <c r="R68" s="37"/>
      <c r="S68" s="247">
        <v>10</v>
      </c>
      <c r="T68" s="22"/>
      <c r="U68" s="15">
        <v>0.07</v>
      </c>
      <c r="V68" s="250">
        <f t="shared" si="11"/>
        <v>0.7000000000000001</v>
      </c>
      <c r="W68" s="11"/>
      <c r="X68" s="247">
        <v>10</v>
      </c>
      <c r="Y68" s="22"/>
      <c r="Z68" s="253">
        <v>0.1</v>
      </c>
      <c r="AA68" s="251">
        <f t="shared" si="12"/>
        <v>1</v>
      </c>
    </row>
    <row r="69" spans="1:27" ht="13.5" thickBot="1">
      <c r="A69" s="274" t="s">
        <v>54</v>
      </c>
      <c r="B69" s="387"/>
      <c r="C69" s="247">
        <v>10</v>
      </c>
      <c r="D69" s="22"/>
      <c r="E69" s="22"/>
      <c r="F69" s="205">
        <v>0.1316</v>
      </c>
      <c r="G69" s="280">
        <f t="shared" si="8"/>
        <v>1.3159999999999998</v>
      </c>
      <c r="H69" s="222"/>
      <c r="I69" s="247">
        <v>10</v>
      </c>
      <c r="J69" s="22"/>
      <c r="K69" s="80">
        <v>0.79</v>
      </c>
      <c r="L69" s="38">
        <f t="shared" si="9"/>
        <v>7.9</v>
      </c>
      <c r="N69" s="247">
        <v>10</v>
      </c>
      <c r="O69" s="22"/>
      <c r="P69" s="56">
        <v>0.18</v>
      </c>
      <c r="Q69" s="30">
        <f t="shared" si="10"/>
        <v>1.7999999999999998</v>
      </c>
      <c r="R69" s="37"/>
      <c r="S69" s="247">
        <v>10</v>
      </c>
      <c r="T69" s="22"/>
      <c r="U69" s="15">
        <v>0.59</v>
      </c>
      <c r="V69" s="250">
        <f t="shared" si="11"/>
        <v>5.8999999999999995</v>
      </c>
      <c r="W69" s="11"/>
      <c r="X69" s="247">
        <v>10</v>
      </c>
      <c r="Y69" s="22"/>
      <c r="Z69" s="253">
        <v>0.65</v>
      </c>
      <c r="AA69" s="251">
        <f t="shared" si="12"/>
        <v>6.5</v>
      </c>
    </row>
    <row r="70" spans="1:27" ht="13.5" thickBot="1">
      <c r="A70" s="274" t="s">
        <v>55</v>
      </c>
      <c r="B70" s="387"/>
      <c r="C70" s="247">
        <v>18</v>
      </c>
      <c r="D70" s="22"/>
      <c r="E70" s="22"/>
      <c r="F70" s="205">
        <v>0.04</v>
      </c>
      <c r="G70" s="280">
        <f t="shared" si="8"/>
        <v>0.72</v>
      </c>
      <c r="H70" s="222"/>
      <c r="I70" s="247">
        <v>18</v>
      </c>
      <c r="J70" s="22"/>
      <c r="K70" s="80">
        <v>0.18</v>
      </c>
      <c r="L70" s="38">
        <f t="shared" si="9"/>
        <v>3.2399999999999998</v>
      </c>
      <c r="N70" s="247">
        <v>18</v>
      </c>
      <c r="O70" s="22"/>
      <c r="P70" s="56">
        <v>0.12</v>
      </c>
      <c r="Q70" s="30">
        <f t="shared" si="10"/>
        <v>2.16</v>
      </c>
      <c r="R70" s="37"/>
      <c r="S70" s="247">
        <v>18</v>
      </c>
      <c r="T70" s="22"/>
      <c r="U70" s="15">
        <v>0.14</v>
      </c>
      <c r="V70" s="250">
        <f t="shared" si="11"/>
        <v>2.5200000000000005</v>
      </c>
      <c r="W70" s="11"/>
      <c r="X70" s="247">
        <v>18</v>
      </c>
      <c r="Y70" s="22"/>
      <c r="Z70" s="253">
        <v>0.31</v>
      </c>
      <c r="AA70" s="251">
        <f t="shared" si="12"/>
        <v>5.58</v>
      </c>
    </row>
    <row r="71" spans="1:27" ht="13.5" thickBot="1">
      <c r="A71" s="274" t="s">
        <v>56</v>
      </c>
      <c r="B71" s="387"/>
      <c r="C71" s="247">
        <v>12</v>
      </c>
      <c r="D71" s="22"/>
      <c r="E71" s="22"/>
      <c r="F71" s="205">
        <v>0.0435</v>
      </c>
      <c r="G71" s="280">
        <f t="shared" si="8"/>
        <v>0.522</v>
      </c>
      <c r="H71" s="222"/>
      <c r="I71" s="247">
        <v>12</v>
      </c>
      <c r="J71" s="22"/>
      <c r="K71" s="80">
        <v>0.06</v>
      </c>
      <c r="L71" s="38">
        <f t="shared" si="9"/>
        <v>0.72</v>
      </c>
      <c r="N71" s="247">
        <v>12</v>
      </c>
      <c r="O71" s="22"/>
      <c r="P71" s="56">
        <v>0.05</v>
      </c>
      <c r="Q71" s="30">
        <f t="shared" si="10"/>
        <v>0.6000000000000001</v>
      </c>
      <c r="R71" s="37"/>
      <c r="S71" s="247">
        <v>12</v>
      </c>
      <c r="T71" s="22"/>
      <c r="U71" s="15">
        <v>0.71</v>
      </c>
      <c r="V71" s="250">
        <f t="shared" si="11"/>
        <v>8.52</v>
      </c>
      <c r="W71" s="11"/>
      <c r="X71" s="247">
        <v>12</v>
      </c>
      <c r="Y71" s="22"/>
      <c r="Z71" s="253">
        <v>0.12</v>
      </c>
      <c r="AA71" s="251">
        <f t="shared" si="12"/>
        <v>1.44</v>
      </c>
    </row>
    <row r="72" spans="1:27" ht="13.5" thickBot="1">
      <c r="A72" s="274" t="s">
        <v>57</v>
      </c>
      <c r="B72" s="387"/>
      <c r="C72" s="247">
        <v>10</v>
      </c>
      <c r="D72" s="22"/>
      <c r="E72" s="22"/>
      <c r="F72" s="205">
        <v>0.1021</v>
      </c>
      <c r="G72" s="280">
        <f t="shared" si="8"/>
        <v>1.021</v>
      </c>
      <c r="H72" s="222"/>
      <c r="I72" s="247">
        <v>10</v>
      </c>
      <c r="J72" s="22"/>
      <c r="K72" s="80">
        <v>0.28</v>
      </c>
      <c r="L72" s="38">
        <f t="shared" si="9"/>
        <v>2.8000000000000003</v>
      </c>
      <c r="N72" s="247">
        <v>10</v>
      </c>
      <c r="O72" s="22"/>
      <c r="P72" s="56">
        <v>0.3</v>
      </c>
      <c r="Q72" s="30">
        <f t="shared" si="10"/>
        <v>3</v>
      </c>
      <c r="R72" s="37"/>
      <c r="S72" s="247">
        <v>10</v>
      </c>
      <c r="T72" s="22"/>
      <c r="U72" s="15">
        <v>0.25</v>
      </c>
      <c r="V72" s="250">
        <f t="shared" si="11"/>
        <v>2.5</v>
      </c>
      <c r="W72" s="11"/>
      <c r="X72" s="247">
        <v>10</v>
      </c>
      <c r="Y72" s="22"/>
      <c r="Z72" s="253">
        <v>0.29</v>
      </c>
      <c r="AA72" s="251">
        <f t="shared" si="12"/>
        <v>2.9</v>
      </c>
    </row>
    <row r="73" spans="1:27" ht="13.5" thickBot="1">
      <c r="A73" s="274" t="s">
        <v>58</v>
      </c>
      <c r="B73" s="387"/>
      <c r="C73" s="247">
        <v>10</v>
      </c>
      <c r="D73" s="22"/>
      <c r="E73" s="22"/>
      <c r="F73" s="205">
        <v>0.025</v>
      </c>
      <c r="G73" s="280">
        <f t="shared" si="8"/>
        <v>0.25</v>
      </c>
      <c r="H73" s="222"/>
      <c r="I73" s="247">
        <v>10</v>
      </c>
      <c r="J73" s="22"/>
      <c r="K73" s="80">
        <v>0.05</v>
      </c>
      <c r="L73" s="38">
        <f t="shared" si="9"/>
        <v>0.5</v>
      </c>
      <c r="N73" s="247">
        <v>10</v>
      </c>
      <c r="O73" s="22"/>
      <c r="P73" s="56">
        <v>0.03</v>
      </c>
      <c r="Q73" s="30">
        <f t="shared" si="10"/>
        <v>0.3</v>
      </c>
      <c r="R73" s="37"/>
      <c r="S73" s="247">
        <v>10</v>
      </c>
      <c r="T73" s="22"/>
      <c r="U73" s="15">
        <v>0.07</v>
      </c>
      <c r="V73" s="250">
        <f t="shared" si="11"/>
        <v>0.7000000000000001</v>
      </c>
      <c r="W73" s="11"/>
      <c r="X73" s="247">
        <v>10</v>
      </c>
      <c r="Y73" s="22"/>
      <c r="Z73" s="253">
        <v>0.12</v>
      </c>
      <c r="AA73" s="251">
        <f t="shared" si="12"/>
        <v>1.2</v>
      </c>
    </row>
    <row r="74" spans="1:27" ht="13.5" thickBot="1">
      <c r="A74" s="274" t="s">
        <v>59</v>
      </c>
      <c r="B74" s="387"/>
      <c r="C74" s="247">
        <v>7</v>
      </c>
      <c r="D74" s="22"/>
      <c r="E74" s="22"/>
      <c r="F74" s="205">
        <v>0.1427</v>
      </c>
      <c r="G74" s="280">
        <f t="shared" si="8"/>
        <v>0.9988999999999999</v>
      </c>
      <c r="H74" s="222"/>
      <c r="I74" s="247">
        <v>7</v>
      </c>
      <c r="J74" s="22"/>
      <c r="K74" s="80">
        <v>0.25</v>
      </c>
      <c r="L74" s="38">
        <f t="shared" si="9"/>
        <v>1.75</v>
      </c>
      <c r="N74" s="247">
        <v>7</v>
      </c>
      <c r="O74" s="22"/>
      <c r="P74" s="56">
        <v>0.38</v>
      </c>
      <c r="Q74" s="30">
        <f t="shared" si="10"/>
        <v>2.66</v>
      </c>
      <c r="R74" s="37"/>
      <c r="S74" s="247">
        <v>7</v>
      </c>
      <c r="T74" s="22"/>
      <c r="U74" s="15">
        <v>0.36</v>
      </c>
      <c r="V74" s="250">
        <f t="shared" si="11"/>
        <v>2.52</v>
      </c>
      <c r="W74" s="11"/>
      <c r="X74" s="247">
        <v>7</v>
      </c>
      <c r="Y74" s="22"/>
      <c r="Z74" s="253">
        <v>0.31</v>
      </c>
      <c r="AA74" s="251">
        <f t="shared" si="12"/>
        <v>2.17</v>
      </c>
    </row>
    <row r="75" spans="1:27" ht="13.5" thickBot="1">
      <c r="A75" s="274" t="s">
        <v>60</v>
      </c>
      <c r="B75" s="387"/>
      <c r="C75" s="247">
        <v>25</v>
      </c>
      <c r="D75" s="22"/>
      <c r="E75" s="22"/>
      <c r="F75" s="205">
        <v>0.0161</v>
      </c>
      <c r="G75" s="280">
        <f t="shared" si="8"/>
        <v>0.40249999999999997</v>
      </c>
      <c r="H75" s="222"/>
      <c r="I75" s="247">
        <v>25</v>
      </c>
      <c r="J75" s="22"/>
      <c r="K75" s="80">
        <v>0.06</v>
      </c>
      <c r="L75" s="38">
        <f t="shared" si="9"/>
        <v>1.5</v>
      </c>
      <c r="N75" s="247">
        <v>25</v>
      </c>
      <c r="O75" s="22"/>
      <c r="P75" s="56">
        <v>0.04</v>
      </c>
      <c r="Q75" s="30">
        <f t="shared" si="10"/>
        <v>1</v>
      </c>
      <c r="R75" s="37"/>
      <c r="S75" s="247">
        <v>25</v>
      </c>
      <c r="T75" s="22"/>
      <c r="U75" s="15">
        <v>0.04</v>
      </c>
      <c r="V75" s="250">
        <f t="shared" si="11"/>
        <v>1</v>
      </c>
      <c r="W75" s="11"/>
      <c r="X75" s="247">
        <v>25</v>
      </c>
      <c r="Y75" s="22"/>
      <c r="Z75" s="253">
        <v>0.1</v>
      </c>
      <c r="AA75" s="251">
        <f t="shared" si="12"/>
        <v>2.5</v>
      </c>
    </row>
    <row r="76" spans="1:27" ht="13.5" thickBot="1">
      <c r="A76" s="274" t="s">
        <v>61</v>
      </c>
      <c r="B76" s="387"/>
      <c r="C76" s="247">
        <v>5</v>
      </c>
      <c r="D76" s="22"/>
      <c r="E76" s="22"/>
      <c r="F76" s="205">
        <v>0.1056</v>
      </c>
      <c r="G76" s="280">
        <f t="shared" si="8"/>
        <v>0.528</v>
      </c>
      <c r="H76" s="222"/>
      <c r="I76" s="247">
        <v>5</v>
      </c>
      <c r="J76" s="22"/>
      <c r="K76" s="80">
        <v>0.32</v>
      </c>
      <c r="L76" s="38">
        <f t="shared" si="9"/>
        <v>1.6</v>
      </c>
      <c r="N76" s="247">
        <v>5</v>
      </c>
      <c r="O76" s="22"/>
      <c r="P76" s="56">
        <v>0.29</v>
      </c>
      <c r="Q76" s="30">
        <f t="shared" si="10"/>
        <v>1.45</v>
      </c>
      <c r="R76" s="37"/>
      <c r="S76" s="247">
        <v>5</v>
      </c>
      <c r="T76" s="22"/>
      <c r="U76" s="15">
        <v>0.29</v>
      </c>
      <c r="V76" s="250">
        <f t="shared" si="11"/>
        <v>1.45</v>
      </c>
      <c r="W76" s="11"/>
      <c r="X76" s="247">
        <v>5</v>
      </c>
      <c r="Y76" s="22"/>
      <c r="Z76" s="253">
        <v>0.45</v>
      </c>
      <c r="AA76" s="251">
        <f t="shared" si="12"/>
        <v>2.25</v>
      </c>
    </row>
    <row r="77" spans="1:27" ht="13.5" thickBot="1">
      <c r="A77" s="274" t="s">
        <v>62</v>
      </c>
      <c r="B77" s="387"/>
      <c r="C77" s="247">
        <v>5</v>
      </c>
      <c r="D77" s="22"/>
      <c r="E77" s="22"/>
      <c r="F77" s="205">
        <v>0.0828</v>
      </c>
      <c r="G77" s="280">
        <f t="shared" si="8"/>
        <v>0.414</v>
      </c>
      <c r="H77" s="223"/>
      <c r="I77" s="247">
        <v>5</v>
      </c>
      <c r="J77" s="22"/>
      <c r="K77" s="80">
        <v>0.31</v>
      </c>
      <c r="L77" s="38">
        <f t="shared" si="9"/>
        <v>1.55</v>
      </c>
      <c r="N77" s="247">
        <v>5</v>
      </c>
      <c r="O77" s="22"/>
      <c r="P77" s="86">
        <v>0.4</v>
      </c>
      <c r="Q77" s="30">
        <f t="shared" si="10"/>
        <v>2</v>
      </c>
      <c r="R77" s="155"/>
      <c r="S77" s="247">
        <v>5</v>
      </c>
      <c r="T77" s="22"/>
      <c r="U77" s="15">
        <v>0.29</v>
      </c>
      <c r="V77" s="250">
        <f t="shared" si="11"/>
        <v>1.45</v>
      </c>
      <c r="W77" s="11"/>
      <c r="X77" s="247">
        <v>5</v>
      </c>
      <c r="Y77" s="22"/>
      <c r="Z77" s="253">
        <v>0.33</v>
      </c>
      <c r="AA77" s="251">
        <f t="shared" si="12"/>
        <v>1.6500000000000001</v>
      </c>
    </row>
    <row r="78" spans="1:27" ht="13.5" thickBot="1">
      <c r="A78" s="274" t="s">
        <v>63</v>
      </c>
      <c r="B78" s="387"/>
      <c r="C78" s="247">
        <v>15</v>
      </c>
      <c r="D78" s="22"/>
      <c r="E78" s="22"/>
      <c r="F78" s="205">
        <v>0.1109</v>
      </c>
      <c r="G78" s="280">
        <f t="shared" si="8"/>
        <v>1.6635</v>
      </c>
      <c r="H78" s="223"/>
      <c r="I78" s="247">
        <v>15</v>
      </c>
      <c r="J78" s="22"/>
      <c r="K78" s="80">
        <v>0.33</v>
      </c>
      <c r="L78" s="38">
        <f t="shared" si="9"/>
        <v>4.95</v>
      </c>
      <c r="N78" s="247">
        <v>15</v>
      </c>
      <c r="O78" s="22"/>
      <c r="P78" s="89">
        <v>0.34</v>
      </c>
      <c r="Q78" s="30">
        <f t="shared" si="10"/>
        <v>5.1000000000000005</v>
      </c>
      <c r="R78" s="156"/>
      <c r="S78" s="247">
        <v>15</v>
      </c>
      <c r="T78" s="22"/>
      <c r="U78" s="15">
        <v>0.35</v>
      </c>
      <c r="V78" s="250">
        <f t="shared" si="11"/>
        <v>5.25</v>
      </c>
      <c r="W78" s="11"/>
      <c r="X78" s="247">
        <v>15</v>
      </c>
      <c r="Y78" s="22"/>
      <c r="Z78" s="253">
        <v>0.31</v>
      </c>
      <c r="AA78" s="251">
        <f t="shared" si="12"/>
        <v>4.65</v>
      </c>
    </row>
    <row r="79" spans="1:27" ht="13.5" thickBot="1">
      <c r="A79" s="274" t="s">
        <v>64</v>
      </c>
      <c r="B79" s="387"/>
      <c r="C79" s="247">
        <v>10</v>
      </c>
      <c r="D79" s="22"/>
      <c r="E79" s="22"/>
      <c r="F79" s="205">
        <v>0.1109</v>
      </c>
      <c r="G79" s="280">
        <f t="shared" si="8"/>
        <v>1.109</v>
      </c>
      <c r="H79" s="223"/>
      <c r="I79" s="247">
        <v>10</v>
      </c>
      <c r="J79" s="22"/>
      <c r="K79" s="80">
        <v>0.33</v>
      </c>
      <c r="L79" s="38">
        <f t="shared" si="9"/>
        <v>3.3000000000000003</v>
      </c>
      <c r="N79" s="247">
        <v>10</v>
      </c>
      <c r="O79" s="22"/>
      <c r="P79" s="86">
        <v>0.24</v>
      </c>
      <c r="Q79" s="30">
        <f t="shared" si="10"/>
        <v>2.4</v>
      </c>
      <c r="R79" s="155"/>
      <c r="S79" s="247">
        <v>10</v>
      </c>
      <c r="T79" s="22"/>
      <c r="U79" s="15">
        <v>0.35</v>
      </c>
      <c r="V79" s="250">
        <f t="shared" si="11"/>
        <v>3.5</v>
      </c>
      <c r="W79" s="11"/>
      <c r="X79" s="247">
        <v>10</v>
      </c>
      <c r="Y79" s="22"/>
      <c r="Z79" s="253">
        <v>0.31</v>
      </c>
      <c r="AA79" s="251">
        <f t="shared" si="12"/>
        <v>3.1</v>
      </c>
    </row>
    <row r="80" spans="1:27" ht="12.75">
      <c r="A80" s="274" t="s">
        <v>65</v>
      </c>
      <c r="B80" s="387"/>
      <c r="C80" s="247">
        <v>15</v>
      </c>
      <c r="D80" s="22"/>
      <c r="E80" s="22"/>
      <c r="F80" s="205">
        <v>0.2246</v>
      </c>
      <c r="G80" s="280">
        <f t="shared" si="8"/>
        <v>3.3689999999999998</v>
      </c>
      <c r="H80" s="223"/>
      <c r="I80" s="247">
        <v>15</v>
      </c>
      <c r="J80" s="22"/>
      <c r="K80" s="80">
        <v>0.27</v>
      </c>
      <c r="L80" s="38">
        <f t="shared" si="9"/>
        <v>4.050000000000001</v>
      </c>
      <c r="N80" s="247">
        <v>15</v>
      </c>
      <c r="O80" s="22"/>
      <c r="P80" s="86">
        <v>0.28</v>
      </c>
      <c r="Q80" s="30">
        <f t="shared" si="10"/>
        <v>4.2</v>
      </c>
      <c r="R80" s="155"/>
      <c r="S80" s="247">
        <v>15</v>
      </c>
      <c r="T80" s="22"/>
      <c r="U80" s="15">
        <v>0.24</v>
      </c>
      <c r="V80" s="250">
        <f t="shared" si="11"/>
        <v>3.5999999999999996</v>
      </c>
      <c r="W80" s="11"/>
      <c r="X80" s="247">
        <v>15</v>
      </c>
      <c r="Y80" s="22"/>
      <c r="Z80" s="253">
        <v>0.51</v>
      </c>
      <c r="AA80" s="251">
        <f t="shared" si="12"/>
        <v>7.65</v>
      </c>
    </row>
    <row r="81" spans="1:27" s="164" customFormat="1" ht="12.75">
      <c r="A81" s="288" t="s">
        <v>105</v>
      </c>
      <c r="B81" s="228"/>
      <c r="C81" s="246">
        <f>SUM(C59:C80)</f>
        <v>258</v>
      </c>
      <c r="D81" s="126"/>
      <c r="E81" s="126"/>
      <c r="F81" s="141"/>
      <c r="G81" s="259">
        <f>SUM(G59:G80)</f>
        <v>15.2798</v>
      </c>
      <c r="H81" s="289"/>
      <c r="I81" s="290">
        <f>SUM(I59:I80)</f>
        <v>258</v>
      </c>
      <c r="J81" s="126"/>
      <c r="K81" s="85"/>
      <c r="L81" s="283">
        <f>SUM(L59:L80)</f>
        <v>41.959999999999994</v>
      </c>
      <c r="N81" s="290">
        <f>SUM(N59:N80)</f>
        <v>258</v>
      </c>
      <c r="O81" s="126"/>
      <c r="P81" s="127"/>
      <c r="Q81" s="283">
        <f>SUM(Q59:Q80)</f>
        <v>33.25</v>
      </c>
      <c r="R81" s="161"/>
      <c r="S81" s="246">
        <f>SUM(S59:S80)</f>
        <v>258</v>
      </c>
      <c r="T81" s="126"/>
      <c r="U81" s="71"/>
      <c r="V81" s="259">
        <f>SUM(V59:V80)</f>
        <v>46.06</v>
      </c>
      <c r="W81" s="254">
        <v>500</v>
      </c>
      <c r="X81" s="126"/>
      <c r="Y81" s="126"/>
      <c r="Z81" s="127">
        <f>AVERAGE(Z59:Z80)</f>
        <v>0.2375</v>
      </c>
      <c r="AA81" s="171">
        <f>SUM(AA59:AA80)</f>
        <v>54.535</v>
      </c>
    </row>
    <row r="82" spans="1:27" ht="24.75" thickBot="1">
      <c r="A82" s="309" t="s">
        <v>118</v>
      </c>
      <c r="B82" s="391"/>
      <c r="C82" s="206"/>
      <c r="D82" s="126"/>
      <c r="E82" s="126"/>
      <c r="F82" s="126"/>
      <c r="G82" s="295">
        <f>G41+G57+G81</f>
        <v>1297.0898000000004</v>
      </c>
      <c r="H82" s="224"/>
      <c r="I82" s="127"/>
      <c r="J82" s="126"/>
      <c r="K82" s="85"/>
      <c r="L82" s="295">
        <f>L57+L81</f>
        <v>1391.96</v>
      </c>
      <c r="M82" s="151"/>
      <c r="N82" s="227"/>
      <c r="O82" s="279">
        <v>4993</v>
      </c>
      <c r="P82" s="85"/>
      <c r="Q82" s="295">
        <f>Q41+Q57+Q81</f>
        <v>36.85</v>
      </c>
      <c r="R82" s="151"/>
      <c r="S82" s="126"/>
      <c r="T82" s="126"/>
      <c r="U82" s="127"/>
      <c r="V82" s="295">
        <f>V41+V57+V81</f>
        <v>1104.56</v>
      </c>
      <c r="W82" s="151"/>
      <c r="X82" s="126"/>
      <c r="Y82" s="126"/>
      <c r="Z82" s="126"/>
      <c r="AA82" s="319">
        <f>AA41+AA57+AA81</f>
        <v>1588.845</v>
      </c>
    </row>
    <row r="83" spans="1:27" s="261" customFormat="1" ht="13.5" thickBot="1">
      <c r="A83" s="310" t="s">
        <v>117</v>
      </c>
      <c r="B83" s="392"/>
      <c r="C83" s="311"/>
      <c r="D83" s="312"/>
      <c r="E83" s="312"/>
      <c r="F83" s="312"/>
      <c r="G83" s="313">
        <f>G36+G82</f>
        <v>9273.619799999999</v>
      </c>
      <c r="H83" s="314"/>
      <c r="I83" s="315"/>
      <c r="J83" s="316"/>
      <c r="K83" s="298"/>
      <c r="L83" s="295">
        <f>L36+L82</f>
        <v>4232.64</v>
      </c>
      <c r="M83" s="317"/>
      <c r="N83" s="318"/>
      <c r="O83" s="326">
        <v>4993</v>
      </c>
      <c r="P83" s="298"/>
      <c r="Q83" s="295">
        <f>Q36+Q82</f>
        <v>6534.355000000001</v>
      </c>
      <c r="R83" s="317"/>
      <c r="S83" s="316"/>
      <c r="T83" s="316"/>
      <c r="U83" s="315"/>
      <c r="V83" s="295">
        <f>V36+V82</f>
        <v>5213.134</v>
      </c>
      <c r="W83" s="317"/>
      <c r="X83" s="316"/>
      <c r="Y83" s="316"/>
      <c r="Z83" s="316"/>
      <c r="AA83" s="319">
        <f>AA36+AA82</f>
        <v>4581.705</v>
      </c>
    </row>
    <row r="84" spans="1:27" ht="59.25" customHeight="1" thickBot="1">
      <c r="A84" s="199"/>
      <c r="B84" s="210"/>
      <c r="C84" s="90"/>
      <c r="D84" s="24"/>
      <c r="E84" s="24"/>
      <c r="F84" s="24"/>
      <c r="G84" s="117"/>
      <c r="H84" s="118"/>
      <c r="I84" s="114"/>
      <c r="J84" s="24"/>
      <c r="K84" s="24"/>
      <c r="L84" s="41"/>
      <c r="M84" s="123"/>
      <c r="N84" s="124"/>
      <c r="O84" s="24"/>
      <c r="P84" s="24"/>
      <c r="Q84" s="231"/>
      <c r="R84" s="134"/>
      <c r="S84" s="135"/>
      <c r="T84" s="24"/>
      <c r="U84" s="24"/>
      <c r="V84" s="231"/>
      <c r="W84" s="134"/>
      <c r="X84" s="135"/>
      <c r="Y84" s="24"/>
      <c r="Z84" s="24"/>
      <c r="AA84" s="27"/>
    </row>
    <row r="85" spans="1:3" ht="12.75">
      <c r="A85" s="277"/>
      <c r="B85" s="393"/>
      <c r="C85" s="78"/>
    </row>
  </sheetData>
  <sheetProtection/>
  <mergeCells count="11">
    <mergeCell ref="J1:Y1"/>
    <mergeCell ref="D3:G3"/>
    <mergeCell ref="J3:L3"/>
    <mergeCell ref="O3:Q3"/>
    <mergeCell ref="T3:V3"/>
    <mergeCell ref="W4:AA6"/>
    <mergeCell ref="I57:J57"/>
    <mergeCell ref="H4:L6"/>
    <mergeCell ref="B4:G6"/>
    <mergeCell ref="M4:Q6"/>
    <mergeCell ref="R4:V6"/>
  </mergeCells>
  <printOptions/>
  <pageMargins left="0" right="0" top="0" bottom="0" header="0" footer="0"/>
  <pageSetup fitToHeight="0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Gilmour</dc:creator>
  <cp:keywords/>
  <dc:description/>
  <cp:lastModifiedBy>oit</cp:lastModifiedBy>
  <cp:lastPrinted>2014-12-19T21:47:37Z</cp:lastPrinted>
  <dcterms:created xsi:type="dcterms:W3CDTF">2002-05-09T15:16:20Z</dcterms:created>
  <dcterms:modified xsi:type="dcterms:W3CDTF">2014-12-19T21:51:01Z</dcterms:modified>
  <cp:category/>
  <cp:version/>
  <cp:contentType/>
  <cp:contentStatus/>
</cp:coreProperties>
</file>